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0"/>
  </bookViews>
  <sheets>
    <sheet name="příjmy" sheetId="1" r:id="rId1"/>
    <sheet name="výdaje" sheetId="2" r:id="rId2"/>
    <sheet name="BR modifikovaný" sheetId="3" r:id="rId3"/>
    <sheet name="aqr.výdaje dle cíl.oblastí" sheetId="4" r:id="rId4"/>
  </sheets>
  <definedNames>
    <definedName name="_xlnm.Print_Titles" localSheetId="2">'BR modifikovaný'!$1:$1</definedName>
  </definedNames>
  <calcPr fullCalcOnLoad="1"/>
</workbook>
</file>

<file path=xl/sharedStrings.xml><?xml version="1.0" encoding="utf-8"?>
<sst xmlns="http://schemas.openxmlformats.org/spreadsheetml/2006/main" count="220" uniqueCount="142">
  <si>
    <t>odvody od FÚ</t>
  </si>
  <si>
    <t>správní poplatky</t>
  </si>
  <si>
    <t>místní poplatky</t>
  </si>
  <si>
    <t>daň hrazená městem sama sobě</t>
  </si>
  <si>
    <t>CELKEM</t>
  </si>
  <si>
    <t>DAŇOVÉ PŘÍJMY :</t>
  </si>
  <si>
    <t>NEDAŇOVÉ PŘÍJMY :</t>
  </si>
  <si>
    <t>ZDROJE PROVOZNÍHO ROZPOČTU CELKEM</t>
  </si>
  <si>
    <t>KAPITÁLOVÉ PŘÍJMY :</t>
  </si>
  <si>
    <t>z prodeje budov</t>
  </si>
  <si>
    <t>z prodeje pozemků</t>
  </si>
  <si>
    <t xml:space="preserve">ostatní </t>
  </si>
  <si>
    <t>ostatní</t>
  </si>
  <si>
    <t>NEINVESTIČNÍ DOTACE :</t>
  </si>
  <si>
    <t>INVESTIČNÍ DOTACE :</t>
  </si>
  <si>
    <t>určené pro jiné subjekty města ( průtokové )</t>
  </si>
  <si>
    <t>ZDROJE CELKEM</t>
  </si>
  <si>
    <t>skutečnost</t>
  </si>
  <si>
    <t xml:space="preserve">AGREGOVANÉ  PŘÍJMY DLE DRUHU </t>
  </si>
  <si>
    <t xml:space="preserve">AGREGOVANÉ  VÝDAJE DLE DRUHU </t>
  </si>
  <si>
    <t>BĚŽNÉ VÝDAJE</t>
  </si>
  <si>
    <t>výdaje na platy a odvody na SP a ZP : MěP</t>
  </si>
  <si>
    <t>odměny ostat. zastupitelům (RM,ZM, výbory,komise )</t>
  </si>
  <si>
    <t>odměny včetně odvodů uvolněným zastupitelům</t>
  </si>
  <si>
    <t>neinvestiční nákupy  - nákup materiálu ( skup. 513)</t>
  </si>
  <si>
    <t>nákup vody,paliv a energie ( skup.515 )</t>
  </si>
  <si>
    <t>nákup služeb a ostatní nákupy ( sk.516+517 )</t>
  </si>
  <si>
    <t>městským příspěvkovým organizacím - na provoz</t>
  </si>
  <si>
    <t>městským o.p.s. - na provoz</t>
  </si>
  <si>
    <t>městským o.p.s. - na nájem za městský majetek</t>
  </si>
  <si>
    <t>daň hrazená městem ( sama sobě )</t>
  </si>
  <si>
    <t>KAPITÁLOVÉ VÝDAJE</t>
  </si>
  <si>
    <t>SW + výpočetní technika</t>
  </si>
  <si>
    <t>pořízení budov, staveb</t>
  </si>
  <si>
    <t>nákup pozemků</t>
  </si>
  <si>
    <t>investiční dotace městským organizacím</t>
  </si>
  <si>
    <t>investiční dotace jiným subjektům</t>
  </si>
  <si>
    <t>investiční dotace celkem</t>
  </si>
  <si>
    <t>celkem</t>
  </si>
  <si>
    <t>VÝDAJE CELKEM</t>
  </si>
  <si>
    <t xml:space="preserve">AGREGOVANÉ  VÝDAJE DLE CÍLOVÝCH OBLASTÍ </t>
  </si>
  <si>
    <t>CPDM o.p.s</t>
  </si>
  <si>
    <t>Azylový dům, Dům na půl cesty, Azylové bydlení</t>
  </si>
  <si>
    <t>( investiční + neinvestiční )</t>
  </si>
  <si>
    <t>Školství:</t>
  </si>
  <si>
    <t>Sociální oblast:</t>
  </si>
  <si>
    <t>Sport :</t>
  </si>
  <si>
    <t>PRO SPORT o.p.s.</t>
  </si>
  <si>
    <t>sportovní kluby</t>
  </si>
  <si>
    <t>Kultura :</t>
  </si>
  <si>
    <t xml:space="preserve">Městská knihovna </t>
  </si>
  <si>
    <t>kino</t>
  </si>
  <si>
    <t>Veřejná správa:</t>
  </si>
  <si>
    <t>komunikace</t>
  </si>
  <si>
    <t>veřejné osvětlení</t>
  </si>
  <si>
    <t>životní prostředí ( odpady, zeleň.. )</t>
  </si>
  <si>
    <t>památky</t>
  </si>
  <si>
    <t>pokuty včetně nákladů řízení</t>
  </si>
  <si>
    <t>ostatní převody na účet</t>
  </si>
  <si>
    <t>nájmy městem NEDOTOVANÉ</t>
  </si>
  <si>
    <t>nájmy městem DOTOVANÉ</t>
  </si>
  <si>
    <t>určené pro jiné subjekty ( PRŮTOKOVÉ )</t>
  </si>
  <si>
    <t>určené na pokrytí kapitálových výdajů města</t>
  </si>
  <si>
    <t>%</t>
  </si>
  <si>
    <t>z celk.P</t>
  </si>
  <si>
    <t>příjem z poskytování služeb (rekl.,sponzoři)</t>
  </si>
  <si>
    <t>vodovody a kanalizace</t>
  </si>
  <si>
    <t>Městské divadlo o.p.s.</t>
  </si>
  <si>
    <t>sociální dávky ( průtokové )</t>
  </si>
  <si>
    <t>neinvestiční dotace :</t>
  </si>
  <si>
    <t>mzdové náklady celkem :</t>
  </si>
  <si>
    <t>z celk.V</t>
  </si>
  <si>
    <t>jiným subjektům - sport,kultura,CR,PR MPR, čl.popl..)</t>
  </si>
  <si>
    <t>neinvestiční dotace  na úhradu vl.nákladů</t>
  </si>
  <si>
    <t>určené na pokrytí neinv.výdajů města</t>
  </si>
  <si>
    <t>opravy a údržba majetku ( pol. 5171 )</t>
  </si>
  <si>
    <t>stroje, přístroje, zařízení,dopr.prostředky</t>
  </si>
  <si>
    <t>ostatní(útulek,lesy,kriz.řízení,JSDH,pojištění maj.)</t>
  </si>
  <si>
    <t>ostatní ( komunitní plánování..)</t>
  </si>
  <si>
    <t>DPS o.p.s včetně inv.výdajů</t>
  </si>
  <si>
    <t>územní rozvoj ( ÚP, byty,nebyt.hospodářství... )</t>
  </si>
  <si>
    <t>Městský úřad vč.čerpaných dotací</t>
  </si>
  <si>
    <t>Městská policie - vč.čerpaných dotací</t>
  </si>
  <si>
    <t>Základní školy ( § 3113 )</t>
  </si>
  <si>
    <t>Mateřské školy ( § 3111 )</t>
  </si>
  <si>
    <t>Střední školy ( § 3122 )</t>
  </si>
  <si>
    <t xml:space="preserve">slavnosti </t>
  </si>
  <si>
    <t xml:space="preserve"> - z toho daň hrazená městem</t>
  </si>
  <si>
    <t>Běžné příjmy modifikované</t>
  </si>
  <si>
    <t>Běžné výdaje modifikované</t>
  </si>
  <si>
    <t>BĚŽNÉ PŘÍJMY celkem</t>
  </si>
  <si>
    <t>z modif.</t>
  </si>
  <si>
    <t>výdajů</t>
  </si>
  <si>
    <t>,</t>
  </si>
  <si>
    <t>příjmů</t>
  </si>
  <si>
    <t>skuteč.</t>
  </si>
  <si>
    <t>Městská policie vč.čerpaných dotací</t>
  </si>
  <si>
    <t>ostatní( útulek,lesy,kriz.řízení,JSDH,pojištění )</t>
  </si>
  <si>
    <t>Azylový dům, Dům na půl cesty, Azyl.bydl.</t>
  </si>
  <si>
    <t>Daňové příjmy</t>
  </si>
  <si>
    <t>Nedaňové příjmy</t>
  </si>
  <si>
    <t>Neinvestiční dotace</t>
  </si>
  <si>
    <t xml:space="preserve">meziroční </t>
  </si>
  <si>
    <t>změna</t>
  </si>
  <si>
    <t>BĚŽNÝ ROZPOČET MODIFIKOVANÝ</t>
  </si>
  <si>
    <t>BĚŽNÉ VÝDAJE celkem</t>
  </si>
  <si>
    <t xml:space="preserve"> - z toho vratky nečerpaných dotací</t>
  </si>
  <si>
    <t>PŘEBYTEK BĚŽNÉHO ROZPOČTU</t>
  </si>
  <si>
    <t>z toho na splátky úvěrů</t>
  </si>
  <si>
    <t>Zdroj/úbytek pro kapitálový rozpočet</t>
  </si>
  <si>
    <t>Školství: ( vč.průtok.dotací )</t>
  </si>
  <si>
    <t xml:space="preserve">DPS o.p.s </t>
  </si>
  <si>
    <t>ostatní ( komunitní plánování, dary...)</t>
  </si>
  <si>
    <t>Městské divadlo o.p.s.( vč.oprav, DHDM )</t>
  </si>
  <si>
    <t>Městská knihovna (vč.průtok.dotací)</t>
  </si>
  <si>
    <t>PŘÍJMY</t>
  </si>
  <si>
    <t>VÝDAJE</t>
  </si>
  <si>
    <t>Ostatní (úroky,ZM,fin.oper.,VV,CR,daň.. )</t>
  </si>
  <si>
    <t>% modif. příjmů</t>
  </si>
  <si>
    <t>meziroční změna %</t>
  </si>
  <si>
    <t>ZDROJE KAPITÁLOVÉHO ROZPOČTU CELKEM</t>
  </si>
  <si>
    <t>ostatní - převody mezi účty města</t>
  </si>
  <si>
    <t>ostatní ( studie,ÚP,upgrade, rezerva,uměl.předm.)</t>
  </si>
  <si>
    <t>sport.klubům + kino (na nájem za měst.majetek)</t>
  </si>
  <si>
    <t>ostaní běžné výdaje( včetně fin.vypořádání dotací) :</t>
  </si>
  <si>
    <t>neinvestiční dotace "průtokové" - soc.dávky,OŽP,ZŠ,MK..</t>
  </si>
  <si>
    <t>výdaje na platy a odvody na SP a ZP vč.OON : MěÚ ( bez dot.)</t>
  </si>
  <si>
    <t>životní prostředí ( odpady, zeleň, protieroz.ochr.)</t>
  </si>
  <si>
    <t>Ostatní ( FV,úroky,daně,ZM,fin.oper.,VV,CR.. )</t>
  </si>
  <si>
    <t>Sociální oblast: ( vč.čerp.dotací )</t>
  </si>
  <si>
    <t>Veřejná správa:( vč.průtok. a čerp.dotací )</t>
  </si>
  <si>
    <t xml:space="preserve">komunální služby a územní rozvoj </t>
  </si>
  <si>
    <t>místní poplatky včetně popl.za komunál.odp.</t>
  </si>
  <si>
    <t>příjmy z vlastní činnosti ( služby,věc.břem.)</t>
  </si>
  <si>
    <t>ostatní daně ( daň z převodu nem., z nemovit., DPH )</t>
  </si>
  <si>
    <t>ostatní výdaje ( úroky,soc.fond.,náhrady,dary,f.oprav,nep.plnění )</t>
  </si>
  <si>
    <t>ostatní příspěvky, peněžní dary sportovcům</t>
  </si>
  <si>
    <t xml:space="preserve"> - z toho účelové průtokové dotace </t>
  </si>
  <si>
    <t xml:space="preserve"> - z toho účelové průtokové dotace na SD</t>
  </si>
  <si>
    <t>ostatní vč.dětských hřišť</t>
  </si>
  <si>
    <t>vratky nečerpaných dotací</t>
  </si>
  <si>
    <t>daň z příjmů hrazená městem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</si>
</sst>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9" fontId="0" fillId="0" borderId="0" xfId="19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18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21" xfId="0" applyBorder="1" applyAlignment="1">
      <alignment/>
    </xf>
    <xf numFmtId="166" fontId="0" fillId="0" borderId="0" xfId="19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19" applyNumberFormat="1" applyAlignment="1">
      <alignment/>
    </xf>
    <xf numFmtId="166" fontId="0" fillId="0" borderId="0" xfId="0" applyNumberFormat="1" applyBorder="1" applyAlignment="1">
      <alignment/>
    </xf>
    <xf numFmtId="166" fontId="0" fillId="0" borderId="5" xfId="19" applyNumberFormat="1" applyBorder="1" applyAlignment="1">
      <alignment/>
    </xf>
    <xf numFmtId="166" fontId="0" fillId="0" borderId="6" xfId="19" applyNumberFormat="1" applyBorder="1" applyAlignment="1">
      <alignment/>
    </xf>
    <xf numFmtId="166" fontId="3" fillId="0" borderId="7" xfId="19" applyNumberFormat="1" applyFont="1" applyBorder="1" applyAlignment="1">
      <alignment/>
    </xf>
    <xf numFmtId="166" fontId="3" fillId="0" borderId="1" xfId="19" applyNumberFormat="1" applyFont="1" applyBorder="1" applyAlignment="1">
      <alignment/>
    </xf>
    <xf numFmtId="166" fontId="0" fillId="0" borderId="5" xfId="19" applyNumberFormat="1" applyFont="1" applyBorder="1" applyAlignment="1">
      <alignment/>
    </xf>
    <xf numFmtId="166" fontId="0" fillId="0" borderId="6" xfId="19" applyNumberFormat="1" applyFont="1" applyBorder="1" applyAlignment="1">
      <alignment/>
    </xf>
    <xf numFmtId="166" fontId="3" fillId="0" borderId="6" xfId="19" applyNumberFormat="1" applyFont="1" applyBorder="1" applyAlignment="1">
      <alignment/>
    </xf>
    <xf numFmtId="166" fontId="0" fillId="0" borderId="7" xfId="19" applyNumberFormat="1" applyBorder="1" applyAlignment="1">
      <alignment/>
    </xf>
    <xf numFmtId="166" fontId="3" fillId="2" borderId="22" xfId="19" applyNumberFormat="1" applyFont="1" applyFill="1" applyBorder="1" applyAlignment="1">
      <alignment/>
    </xf>
    <xf numFmtId="166" fontId="3" fillId="2" borderId="23" xfId="19" applyNumberFormat="1" applyFont="1" applyFill="1" applyBorder="1" applyAlignment="1">
      <alignment/>
    </xf>
    <xf numFmtId="166" fontId="3" fillId="0" borderId="0" xfId="19" applyNumberFormat="1" applyFont="1" applyAlignment="1">
      <alignment/>
    </xf>
    <xf numFmtId="0" fontId="3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" xfId="0" applyBorder="1" applyAlignment="1">
      <alignment/>
    </xf>
    <xf numFmtId="0" fontId="8" fillId="2" borderId="2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8" fillId="2" borderId="2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8" fillId="3" borderId="2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33" xfId="0" applyFont="1" applyFill="1" applyBorder="1" applyAlignment="1">
      <alignment/>
    </xf>
    <xf numFmtId="0" fontId="1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0" fillId="2" borderId="37" xfId="0" applyFill="1" applyBorder="1" applyAlignment="1">
      <alignment horizontal="center"/>
    </xf>
    <xf numFmtId="0" fontId="4" fillId="2" borderId="38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6" xfId="19" applyNumberFormat="1" applyFont="1" applyBorder="1" applyAlignment="1">
      <alignment/>
    </xf>
    <xf numFmtId="164" fontId="3" fillId="3" borderId="41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66" fontId="3" fillId="3" borderId="41" xfId="19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64" fontId="0" fillId="0" borderId="6" xfId="0" applyNumberFormat="1" applyFont="1" applyFill="1" applyBorder="1" applyAlignment="1">
      <alignment horizontal="right"/>
    </xf>
    <xf numFmtId="166" fontId="0" fillId="0" borderId="0" xfId="19" applyNumberFormat="1" applyFont="1" applyFill="1" applyBorder="1" applyAlignment="1">
      <alignment/>
    </xf>
    <xf numFmtId="166" fontId="0" fillId="0" borderId="6" xfId="19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ont="1" applyBorder="1" applyAlignment="1">
      <alignment/>
    </xf>
    <xf numFmtId="164" fontId="3" fillId="0" borderId="7" xfId="0" applyNumberFormat="1" applyFont="1" applyFill="1" applyBorder="1" applyAlignment="1">
      <alignment/>
    </xf>
    <xf numFmtId="166" fontId="3" fillId="0" borderId="21" xfId="19" applyNumberFormat="1" applyFont="1" applyFill="1" applyBorder="1" applyAlignment="1">
      <alignment/>
    </xf>
    <xf numFmtId="166" fontId="3" fillId="0" borderId="7" xfId="19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66" fontId="0" fillId="0" borderId="19" xfId="19" applyNumberFormat="1" applyFont="1" applyFill="1" applyBorder="1" applyAlignment="1">
      <alignment/>
    </xf>
    <xf numFmtId="166" fontId="0" fillId="0" borderId="5" xfId="19" applyNumberFormat="1" applyFont="1" applyFill="1" applyBorder="1" applyAlignment="1">
      <alignment/>
    </xf>
    <xf numFmtId="0" fontId="0" fillId="0" borderId="6" xfId="0" applyFont="1" applyBorder="1" applyAlignment="1">
      <alignment/>
    </xf>
    <xf numFmtId="166" fontId="0" fillId="0" borderId="6" xfId="0" applyNumberFormat="1" applyFont="1" applyBorder="1" applyAlignment="1">
      <alignment/>
    </xf>
    <xf numFmtId="0" fontId="3" fillId="3" borderId="4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6" fontId="3" fillId="0" borderId="18" xfId="19" applyNumberFormat="1" applyFont="1" applyBorder="1" applyAlignment="1">
      <alignment/>
    </xf>
    <xf numFmtId="166" fontId="3" fillId="0" borderId="1" xfId="19" applyNumberFormat="1" applyFont="1" applyBorder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19" applyNumberFormat="1" applyFont="1" applyAlignment="1">
      <alignment/>
    </xf>
    <xf numFmtId="164" fontId="0" fillId="0" borderId="5" xfId="0" applyNumberFormat="1" applyFont="1" applyBorder="1" applyAlignment="1">
      <alignment/>
    </xf>
    <xf numFmtId="166" fontId="0" fillId="0" borderId="5" xfId="19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6" xfId="19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6" fontId="3" fillId="0" borderId="7" xfId="19" applyNumberFormat="1" applyFont="1" applyBorder="1" applyAlignment="1">
      <alignment/>
    </xf>
    <xf numFmtId="166" fontId="3" fillId="0" borderId="6" xfId="19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19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19" xfId="19" applyNumberFormat="1" applyFont="1" applyBorder="1" applyAlignment="1">
      <alignment/>
    </xf>
    <xf numFmtId="166" fontId="0" fillId="0" borderId="0" xfId="19" applyNumberFormat="1" applyFont="1" applyBorder="1" applyAlignment="1">
      <alignment/>
    </xf>
    <xf numFmtId="166" fontId="3" fillId="0" borderId="21" xfId="19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33" xfId="0" applyNumberFormat="1" applyFont="1" applyBorder="1" applyAlignment="1">
      <alignment wrapText="1"/>
    </xf>
    <xf numFmtId="164" fontId="3" fillId="2" borderId="42" xfId="0" applyNumberFormat="1" applyFont="1" applyFill="1" applyBorder="1" applyAlignment="1">
      <alignment/>
    </xf>
    <xf numFmtId="10" fontId="0" fillId="2" borderId="42" xfId="19" applyNumberFormat="1" applyFont="1" applyFill="1" applyBorder="1" applyAlignment="1">
      <alignment/>
    </xf>
    <xf numFmtId="166" fontId="0" fillId="2" borderId="42" xfId="19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4" fontId="3" fillId="2" borderId="43" xfId="0" applyNumberFormat="1" applyFont="1" applyFill="1" applyBorder="1" applyAlignment="1">
      <alignment/>
    </xf>
    <xf numFmtId="0" fontId="3" fillId="2" borderId="43" xfId="0" applyFont="1" applyFill="1" applyBorder="1" applyAlignment="1">
      <alignment/>
    </xf>
    <xf numFmtId="166" fontId="0" fillId="2" borderId="43" xfId="19" applyNumberFormat="1" applyFont="1" applyFill="1" applyBorder="1" applyAlignment="1">
      <alignment/>
    </xf>
    <xf numFmtId="166" fontId="3" fillId="2" borderId="43" xfId="0" applyNumberFormat="1" applyFont="1" applyFill="1" applyBorder="1" applyAlignment="1">
      <alignment/>
    </xf>
    <xf numFmtId="166" fontId="0" fillId="0" borderId="19" xfId="19" applyNumberFormat="1" applyFont="1" applyBorder="1" applyAlignment="1">
      <alignment/>
    </xf>
    <xf numFmtId="166" fontId="0" fillId="0" borderId="0" xfId="19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6" fontId="0" fillId="0" borderId="18" xfId="19" applyNumberFormat="1" applyFont="1" applyBorder="1" applyAlignment="1">
      <alignment/>
    </xf>
    <xf numFmtId="166" fontId="0" fillId="0" borderId="1" xfId="19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6" fontId="0" fillId="0" borderId="21" xfId="19" applyNumberFormat="1" applyFont="1" applyBorder="1" applyAlignment="1">
      <alignment/>
    </xf>
    <xf numFmtId="166" fontId="0" fillId="0" borderId="7" xfId="19" applyNumberFormat="1" applyFont="1" applyBorder="1" applyAlignment="1">
      <alignment/>
    </xf>
    <xf numFmtId="164" fontId="0" fillId="0" borderId="0" xfId="0" applyNumberFormat="1" applyFont="1" applyAlignment="1">
      <alignment/>
    </xf>
    <xf numFmtId="166" fontId="0" fillId="0" borderId="0" xfId="19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44" xfId="0" applyNumberFormat="1" applyFont="1" applyBorder="1" applyAlignment="1">
      <alignment/>
    </xf>
    <xf numFmtId="166" fontId="0" fillId="0" borderId="5" xfId="19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166" fontId="0" fillId="0" borderId="7" xfId="19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6" fontId="0" fillId="0" borderId="7" xfId="19" applyNumberFormat="1" applyFont="1" applyBorder="1" applyAlignment="1">
      <alignment/>
    </xf>
    <xf numFmtId="166" fontId="0" fillId="0" borderId="30" xfId="19" applyNumberFormat="1" applyFont="1" applyBorder="1" applyAlignment="1">
      <alignment/>
    </xf>
    <xf numFmtId="166" fontId="0" fillId="0" borderId="44" xfId="19" applyNumberFormat="1" applyFont="1" applyBorder="1" applyAlignment="1">
      <alignment/>
    </xf>
    <xf numFmtId="166" fontId="0" fillId="0" borderId="16" xfId="19" applyNumberFormat="1" applyFont="1" applyBorder="1" applyAlignment="1">
      <alignment/>
    </xf>
    <xf numFmtId="166" fontId="0" fillId="0" borderId="45" xfId="19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6" fontId="3" fillId="0" borderId="20" xfId="19" applyNumberFormat="1" applyFont="1" applyBorder="1" applyAlignment="1">
      <alignment/>
    </xf>
    <xf numFmtId="166" fontId="3" fillId="0" borderId="46" xfId="19" applyNumberFormat="1" applyFont="1" applyBorder="1" applyAlignment="1">
      <alignment/>
    </xf>
    <xf numFmtId="166" fontId="3" fillId="3" borderId="3" xfId="19" applyNumberFormat="1" applyFont="1" applyFill="1" applyBorder="1" applyAlignment="1">
      <alignment/>
    </xf>
    <xf numFmtId="166" fontId="3" fillId="3" borderId="4" xfId="19" applyNumberFormat="1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166" fontId="3" fillId="3" borderId="2" xfId="19" applyNumberFormat="1" applyFont="1" applyFill="1" applyBorder="1" applyAlignment="1">
      <alignment/>
    </xf>
    <xf numFmtId="166" fontId="3" fillId="2" borderId="22" xfId="19" applyNumberFormat="1" applyFont="1" applyFill="1" applyBorder="1" applyAlignment="1">
      <alignment/>
    </xf>
    <xf numFmtId="166" fontId="3" fillId="2" borderId="23" xfId="19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30" xfId="0" applyBorder="1" applyAlignment="1">
      <alignment/>
    </xf>
    <xf numFmtId="166" fontId="3" fillId="0" borderId="19" xfId="19" applyNumberFormat="1" applyFont="1" applyBorder="1" applyAlignment="1">
      <alignment/>
    </xf>
    <xf numFmtId="0" fontId="0" fillId="0" borderId="17" xfId="0" applyBorder="1" applyAlignment="1">
      <alignment/>
    </xf>
    <xf numFmtId="166" fontId="3" fillId="0" borderId="21" xfId="19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6" fontId="3" fillId="0" borderId="5" xfId="19" applyNumberFormat="1" applyFont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3" fillId="2" borderId="41" xfId="0" applyNumberFormat="1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3" fillId="2" borderId="4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" fillId="2" borderId="4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34.8515625" style="0" customWidth="1"/>
    <col min="2" max="2" width="1.7109375" style="0" customWidth="1"/>
    <col min="3" max="3" width="10.57421875" style="0" customWidth="1"/>
    <col min="4" max="4" width="7.421875" style="0" customWidth="1"/>
    <col min="5" max="5" width="10.7109375" style="0" customWidth="1"/>
    <col min="6" max="6" width="8.421875" style="0" customWidth="1"/>
  </cols>
  <sheetData>
    <row r="1" spans="1:4" ht="18.75" thickBot="1">
      <c r="A1" s="8" t="s">
        <v>18</v>
      </c>
      <c r="B1" s="9"/>
      <c r="C1" s="10"/>
      <c r="D1" s="10"/>
    </row>
    <row r="2" ht="13.5" thickBot="1"/>
    <row r="3" spans="1:6" ht="15.75">
      <c r="A3" s="7"/>
      <c r="B3" s="7"/>
      <c r="C3" s="19">
        <v>2008</v>
      </c>
      <c r="D3" s="20" t="s">
        <v>63</v>
      </c>
      <c r="E3" s="21">
        <v>2009</v>
      </c>
      <c r="F3" s="22" t="s">
        <v>63</v>
      </c>
    </row>
    <row r="4" spans="1:6" ht="13.5" thickBot="1">
      <c r="A4" s="4"/>
      <c r="B4" s="4"/>
      <c r="C4" s="23" t="s">
        <v>17</v>
      </c>
      <c r="D4" s="24" t="s">
        <v>64</v>
      </c>
      <c r="E4" s="25" t="s">
        <v>17</v>
      </c>
      <c r="F4" s="26" t="s">
        <v>64</v>
      </c>
    </row>
    <row r="5" spans="1:6" ht="14.25" customHeight="1" thickBot="1">
      <c r="A5" s="27" t="s">
        <v>5</v>
      </c>
      <c r="B5" s="3"/>
      <c r="C5" s="4"/>
      <c r="D5" s="4"/>
      <c r="E5" s="4"/>
      <c r="F5" s="4"/>
    </row>
    <row r="6" spans="1:6" ht="4.5" customHeight="1">
      <c r="A6" s="28"/>
      <c r="B6" s="4"/>
      <c r="C6" s="4"/>
      <c r="D6" s="4"/>
      <c r="E6" s="4"/>
      <c r="F6" s="4"/>
    </row>
    <row r="7" spans="1:6" ht="12.75">
      <c r="A7" s="29" t="s">
        <v>0</v>
      </c>
      <c r="B7" s="4"/>
      <c r="C7" s="215">
        <v>124869.87</v>
      </c>
      <c r="D7" s="201">
        <f>C7/C52</f>
        <v>0.31927938360988684</v>
      </c>
      <c r="E7" s="200">
        <v>115674.2</v>
      </c>
      <c r="F7" s="201">
        <f>E7/E52</f>
        <v>0.27547936837567855</v>
      </c>
    </row>
    <row r="8" spans="1:6" ht="12.75">
      <c r="A8" s="30" t="s">
        <v>1</v>
      </c>
      <c r="B8" s="4"/>
      <c r="C8" s="128">
        <v>8976.4</v>
      </c>
      <c r="D8" s="130">
        <f>C8/C52</f>
        <v>0.022951729340599043</v>
      </c>
      <c r="E8" s="202">
        <v>6757.6</v>
      </c>
      <c r="F8" s="130">
        <f>E8/E52</f>
        <v>0.016093298071095243</v>
      </c>
    </row>
    <row r="9" spans="1:6" ht="12.75">
      <c r="A9" s="30" t="s">
        <v>132</v>
      </c>
      <c r="B9" s="4"/>
      <c r="C9" s="128">
        <v>17371.3</v>
      </c>
      <c r="D9" s="130">
        <f>C9/C52</f>
        <v>0.044416623133366175</v>
      </c>
      <c r="E9" s="202">
        <v>17057.9</v>
      </c>
      <c r="F9" s="130">
        <f>E9/E52</f>
        <v>0.0406235748145696</v>
      </c>
    </row>
    <row r="10" spans="1:6" ht="12.75">
      <c r="A10" s="30" t="s">
        <v>12</v>
      </c>
      <c r="B10" s="4"/>
      <c r="C10" s="128">
        <v>1044.7</v>
      </c>
      <c r="D10" s="130">
        <f>C10/C52</f>
        <v>0.0026711901922957778</v>
      </c>
      <c r="E10" s="202">
        <v>1468</v>
      </c>
      <c r="F10" s="130">
        <f>E10/E52</f>
        <v>0.0034960580040795278</v>
      </c>
    </row>
    <row r="11" spans="1:6" ht="12.75">
      <c r="A11" s="30" t="s">
        <v>3</v>
      </c>
      <c r="B11" s="4"/>
      <c r="C11" s="128">
        <v>16243.2</v>
      </c>
      <c r="D11" s="203">
        <f>C11/C52</f>
        <v>0.04153218773954128</v>
      </c>
      <c r="E11" s="202">
        <v>11552.7</v>
      </c>
      <c r="F11" s="130">
        <f>E11/E52</f>
        <v>0.027512880997090983</v>
      </c>
    </row>
    <row r="12" spans="1:6" ht="12.75">
      <c r="A12" s="31" t="s">
        <v>4</v>
      </c>
      <c r="B12" s="4"/>
      <c r="C12" s="155">
        <f>SUM(C7:C11)</f>
        <v>168505.47</v>
      </c>
      <c r="D12" s="157">
        <f>C12/C52</f>
        <v>0.4308511140156891</v>
      </c>
      <c r="E12" s="155">
        <f>SUM(E7:E11)</f>
        <v>152510.40000000002</v>
      </c>
      <c r="F12" s="157">
        <f>E12/E52</f>
        <v>0.36320518026251397</v>
      </c>
    </row>
    <row r="13" spans="1:6" ht="13.5" thickBot="1">
      <c r="A13" s="32"/>
      <c r="C13" s="158"/>
      <c r="D13" s="160"/>
      <c r="E13" s="158"/>
      <c r="F13" s="160"/>
    </row>
    <row r="14" spans="1:6" ht="14.25" customHeight="1" thickBot="1">
      <c r="A14" s="27" t="s">
        <v>6</v>
      </c>
      <c r="B14" s="3"/>
      <c r="C14" s="176"/>
      <c r="D14" s="173"/>
      <c r="E14" s="176"/>
      <c r="F14" s="173"/>
    </row>
    <row r="15" spans="1:6" ht="3.75" customHeight="1">
      <c r="A15" s="33"/>
      <c r="B15" s="4"/>
      <c r="C15" s="176"/>
      <c r="D15" s="173"/>
      <c r="E15" s="176"/>
      <c r="F15" s="173"/>
    </row>
    <row r="16" spans="1:6" ht="12.75">
      <c r="A16" s="29" t="s">
        <v>59</v>
      </c>
      <c r="B16" s="4"/>
      <c r="C16" s="161">
        <v>31451.9</v>
      </c>
      <c r="D16" s="162">
        <f>C16/C52</f>
        <v>0.08041926563517524</v>
      </c>
      <c r="E16" s="161">
        <v>34080.6</v>
      </c>
      <c r="F16" s="162">
        <f>E16/E52</f>
        <v>0.08116332044539015</v>
      </c>
    </row>
    <row r="17" spans="1:6" ht="12.75">
      <c r="A17" s="30" t="s">
        <v>60</v>
      </c>
      <c r="B17" s="4"/>
      <c r="C17" s="142">
        <v>6114.8</v>
      </c>
      <c r="D17" s="164">
        <f>C17/C52</f>
        <v>0.01563491316918754</v>
      </c>
      <c r="E17" s="142">
        <v>6674.8</v>
      </c>
      <c r="F17" s="164">
        <f>E17/E52</f>
        <v>0.015896108968412828</v>
      </c>
    </row>
    <row r="18" spans="1:6" ht="12.75">
      <c r="A18" s="30" t="s">
        <v>57</v>
      </c>
      <c r="B18" s="4"/>
      <c r="C18" s="143">
        <v>3461.4</v>
      </c>
      <c r="D18" s="164">
        <f>C18/C52</f>
        <v>0.008850442932528577</v>
      </c>
      <c r="E18" s="143">
        <v>3768.9</v>
      </c>
      <c r="F18" s="164">
        <f>E18/E52</f>
        <v>0.008975676438402814</v>
      </c>
    </row>
    <row r="19" spans="1:6" ht="12.75">
      <c r="A19" s="30" t="s">
        <v>133</v>
      </c>
      <c r="B19" s="4"/>
      <c r="C19" s="143">
        <v>4533.4</v>
      </c>
      <c r="D19" s="164">
        <f>C19/C52</f>
        <v>0.011591436410216979</v>
      </c>
      <c r="E19" s="143">
        <v>8648.1</v>
      </c>
      <c r="F19" s="164">
        <f>E19/E52</f>
        <v>0.02059554443125352</v>
      </c>
    </row>
    <row r="20" spans="1:6" ht="12.75">
      <c r="A20" s="34" t="s">
        <v>11</v>
      </c>
      <c r="B20" s="4"/>
      <c r="C20" s="204">
        <v>2667.5</v>
      </c>
      <c r="D20" s="205">
        <f>C20/C52</f>
        <v>0.006820522482960646</v>
      </c>
      <c r="E20" s="204">
        <v>2988.5</v>
      </c>
      <c r="F20" s="205">
        <f>E20/E52</f>
        <v>0.007117145330512035</v>
      </c>
    </row>
    <row r="21" spans="1:6" ht="12.75">
      <c r="A21" s="31" t="s">
        <v>4</v>
      </c>
      <c r="B21" s="4"/>
      <c r="C21" s="155">
        <f>SUM(C16:C20)</f>
        <v>48229.00000000001</v>
      </c>
      <c r="D21" s="157">
        <f>C21/C52</f>
        <v>0.12331658063006899</v>
      </c>
      <c r="E21" s="155">
        <f>SUM(E16:E20)</f>
        <v>56160.9</v>
      </c>
      <c r="F21" s="157">
        <f>E21/E52</f>
        <v>0.13374779561397135</v>
      </c>
    </row>
    <row r="22" spans="1:6" ht="13.5" thickBot="1">
      <c r="A22" s="32"/>
      <c r="B22" s="4"/>
      <c r="C22" s="158"/>
      <c r="D22" s="160"/>
      <c r="E22" s="158"/>
      <c r="F22" s="160"/>
    </row>
    <row r="23" spans="1:6" ht="15" customHeight="1" thickBot="1">
      <c r="A23" s="27" t="s">
        <v>13</v>
      </c>
      <c r="B23" s="3"/>
      <c r="C23" s="176"/>
      <c r="D23" s="173"/>
      <c r="E23" s="176"/>
      <c r="F23" s="173"/>
    </row>
    <row r="24" spans="1:6" ht="3.75" customHeight="1">
      <c r="A24" s="35"/>
      <c r="B24" s="3"/>
      <c r="C24" s="176"/>
      <c r="D24" s="173"/>
      <c r="E24" s="176"/>
      <c r="F24" s="173"/>
    </row>
    <row r="25" spans="1:6" ht="12.75">
      <c r="A25" s="29" t="s">
        <v>61</v>
      </c>
      <c r="B25" s="4"/>
      <c r="C25" s="161">
        <v>104402.1</v>
      </c>
      <c r="D25" s="206">
        <f>C25/C52</f>
        <v>0.26694540593001154</v>
      </c>
      <c r="E25" s="161">
        <v>112620.6</v>
      </c>
      <c r="F25" s="207">
        <f>E25/E52</f>
        <v>0.26820718668544885</v>
      </c>
    </row>
    <row r="26" spans="1:6" ht="12.75">
      <c r="A26" s="30" t="s">
        <v>74</v>
      </c>
      <c r="B26" s="4"/>
      <c r="C26" s="143">
        <v>47465.6</v>
      </c>
      <c r="D26" s="208">
        <f>C26/C52</f>
        <v>0.12136464553597633</v>
      </c>
      <c r="E26" s="143">
        <v>44288.4</v>
      </c>
      <c r="F26" s="209">
        <f>E26/E52</f>
        <v>0.10547330743043308</v>
      </c>
    </row>
    <row r="27" spans="1:6" ht="12.75">
      <c r="A27" s="30" t="s">
        <v>121</v>
      </c>
      <c r="B27" s="4"/>
      <c r="C27" s="143">
        <v>0</v>
      </c>
      <c r="D27" s="208">
        <f>C27/C52</f>
        <v>0</v>
      </c>
      <c r="E27" s="143">
        <v>0</v>
      </c>
      <c r="F27" s="209">
        <f>E27/E52</f>
        <v>0</v>
      </c>
    </row>
    <row r="28" spans="1:6" ht="12.75">
      <c r="A28" s="31" t="s">
        <v>4</v>
      </c>
      <c r="B28" s="4"/>
      <c r="C28" s="210">
        <f>SUM(C25:C27)</f>
        <v>151867.7</v>
      </c>
      <c r="D28" s="211">
        <f>C28/C52</f>
        <v>0.38831005146598785</v>
      </c>
      <c r="E28" s="155">
        <f>SUM(E25:E27)</f>
        <v>156909</v>
      </c>
      <c r="F28" s="212">
        <f>E28/E52</f>
        <v>0.3736804941158819</v>
      </c>
    </row>
    <row r="29" spans="1:6" ht="13.5" customHeight="1">
      <c r="A29" s="32"/>
      <c r="C29" s="158"/>
      <c r="D29" s="160"/>
      <c r="E29" s="158"/>
      <c r="F29" s="160"/>
    </row>
    <row r="30" spans="1:6" ht="14.25" customHeight="1" thickBot="1">
      <c r="A30" s="32"/>
      <c r="B30" s="4"/>
      <c r="C30" s="158"/>
      <c r="D30" s="160"/>
      <c r="E30" s="158"/>
      <c r="F30" s="160"/>
    </row>
    <row r="31" spans="1:6" ht="15" customHeight="1" thickBot="1">
      <c r="A31" s="40" t="s">
        <v>7</v>
      </c>
      <c r="B31" s="5"/>
      <c r="C31" s="231">
        <f>SUM(C28+C21+C12)</f>
        <v>368602.17000000004</v>
      </c>
      <c r="D31" s="213">
        <f>C31/C52</f>
        <v>0.9424777461117461</v>
      </c>
      <c r="E31" s="231">
        <f>SUM(E28+E21+E12)</f>
        <v>365580.30000000005</v>
      </c>
      <c r="F31" s="214">
        <f>E31/E52</f>
        <v>0.8706334699923672</v>
      </c>
    </row>
    <row r="32" spans="1:6" ht="15" customHeight="1">
      <c r="A32" s="36"/>
      <c r="B32" s="3"/>
      <c r="C32" s="13"/>
      <c r="D32" s="64"/>
      <c r="E32" s="13"/>
      <c r="F32" s="64"/>
    </row>
    <row r="33" spans="1:6" ht="13.5" thickBot="1">
      <c r="A33" s="32"/>
      <c r="C33" s="13"/>
      <c r="D33" s="64"/>
      <c r="E33" s="13"/>
      <c r="F33" s="64"/>
    </row>
    <row r="34" spans="1:6" ht="15" customHeight="1" thickBot="1">
      <c r="A34" s="27" t="s">
        <v>8</v>
      </c>
      <c r="B34" s="3"/>
      <c r="C34" s="14"/>
      <c r="D34" s="66"/>
      <c r="E34" s="14"/>
      <c r="F34" s="66"/>
    </row>
    <row r="35" spans="1:6" ht="5.25" customHeight="1">
      <c r="A35" s="37"/>
      <c r="B35" s="3"/>
      <c r="C35" s="14"/>
      <c r="D35" s="63"/>
      <c r="E35" s="14"/>
      <c r="F35" s="66"/>
    </row>
    <row r="36" spans="1:6" ht="12.75">
      <c r="A36" s="29" t="s">
        <v>9</v>
      </c>
      <c r="B36" s="4"/>
      <c r="C36" s="215">
        <v>2606.3</v>
      </c>
      <c r="D36" s="201">
        <f>C36/C52</f>
        <v>0.006664040392629928</v>
      </c>
      <c r="E36" s="215">
        <v>4419</v>
      </c>
      <c r="F36" s="201">
        <f>E36/E52</f>
        <v>0.010523896675768005</v>
      </c>
    </row>
    <row r="37" spans="1:6" ht="12.75">
      <c r="A37" s="30" t="s">
        <v>10</v>
      </c>
      <c r="B37" s="4"/>
      <c r="C37" s="128">
        <v>3567.6</v>
      </c>
      <c r="D37" s="130">
        <f>C37/C52</f>
        <v>0.00912198538339659</v>
      </c>
      <c r="E37" s="128">
        <v>46854.8</v>
      </c>
      <c r="F37" s="130">
        <f>E37/E52</f>
        <v>0.11158521700922716</v>
      </c>
    </row>
    <row r="38" spans="1:6" ht="12.75">
      <c r="A38" s="34" t="s">
        <v>11</v>
      </c>
      <c r="B38" s="4"/>
      <c r="C38" s="119">
        <v>2283.7</v>
      </c>
      <c r="D38" s="203">
        <f>C38/C52</f>
        <v>0.005839185452422578</v>
      </c>
      <c r="E38" s="119">
        <v>1397.2</v>
      </c>
      <c r="F38" s="203">
        <f>E38/E52</f>
        <v>0.0033274470322206514</v>
      </c>
    </row>
    <row r="39" spans="1:6" ht="12.75">
      <c r="A39" s="31" t="s">
        <v>4</v>
      </c>
      <c r="B39" s="4"/>
      <c r="C39" s="155">
        <f>SUM(C36:C38)</f>
        <v>8457.599999999999</v>
      </c>
      <c r="D39" s="157">
        <f>C39/C52</f>
        <v>0.02162521122844909</v>
      </c>
      <c r="E39" s="155">
        <f>SUM(E36:E38)</f>
        <v>52671</v>
      </c>
      <c r="F39" s="157">
        <f>E39/E52</f>
        <v>0.12543656071721582</v>
      </c>
    </row>
    <row r="40" spans="1:6" ht="13.5" thickBot="1">
      <c r="A40" s="32"/>
      <c r="B40" s="4"/>
      <c r="C40" s="158"/>
      <c r="D40" s="160"/>
      <c r="E40" s="158"/>
      <c r="F40" s="160"/>
    </row>
    <row r="41" spans="1:6" ht="14.25" customHeight="1" thickBot="1">
      <c r="A41" s="27" t="s">
        <v>14</v>
      </c>
      <c r="B41" s="3"/>
      <c r="C41" s="176"/>
      <c r="D41" s="173"/>
      <c r="E41" s="176"/>
      <c r="F41" s="173"/>
    </row>
    <row r="42" spans="1:6" ht="3.75" customHeight="1">
      <c r="A42" s="35"/>
      <c r="B42" s="5"/>
      <c r="C42" s="176"/>
      <c r="D42" s="173"/>
      <c r="E42" s="176"/>
      <c r="F42" s="173"/>
    </row>
    <row r="43" spans="1:6" ht="12.75">
      <c r="A43" s="29" t="s">
        <v>15</v>
      </c>
      <c r="B43" s="6"/>
      <c r="C43" s="161">
        <v>0</v>
      </c>
      <c r="D43" s="162">
        <f>C43/C52</f>
        <v>0</v>
      </c>
      <c r="E43" s="161">
        <v>0</v>
      </c>
      <c r="F43" s="162">
        <f>E43/E52</f>
        <v>0</v>
      </c>
    </row>
    <row r="44" spans="1:6" ht="12.75">
      <c r="A44" s="43" t="s">
        <v>62</v>
      </c>
      <c r="B44" s="6"/>
      <c r="C44" s="204">
        <v>14039.3</v>
      </c>
      <c r="D44" s="205">
        <f>C44/C52</f>
        <v>0.03589704265980483</v>
      </c>
      <c r="E44" s="204">
        <v>1650.2</v>
      </c>
      <c r="F44" s="205">
        <f>E44/E52</f>
        <v>0.003929969290416919</v>
      </c>
    </row>
    <row r="45" spans="1:6" ht="12.75">
      <c r="A45" s="31" t="s">
        <v>4</v>
      </c>
      <c r="B45" s="6"/>
      <c r="C45" s="155">
        <f>SUM(C43:C44)</f>
        <v>14039.3</v>
      </c>
      <c r="D45" s="157">
        <f>C45/C52</f>
        <v>0.03589704265980483</v>
      </c>
      <c r="E45" s="155">
        <f>SUM(E43:E44)</f>
        <v>1650.2</v>
      </c>
      <c r="F45" s="157">
        <f>E45/E52</f>
        <v>0.003929969290416919</v>
      </c>
    </row>
    <row r="46" spans="1:6" ht="12.75">
      <c r="A46" s="38"/>
      <c r="B46" s="6"/>
      <c r="C46" s="176"/>
      <c r="D46" s="173"/>
      <c r="E46" s="176"/>
      <c r="F46" s="173"/>
    </row>
    <row r="47" spans="1:6" ht="13.5" thickBot="1">
      <c r="A47" s="32"/>
      <c r="B47" s="6"/>
      <c r="C47" s="158"/>
      <c r="D47" s="160"/>
      <c r="E47" s="158"/>
      <c r="F47" s="160"/>
    </row>
    <row r="48" spans="1:6" ht="15" customHeight="1" thickBot="1">
      <c r="A48" s="40" t="s">
        <v>120</v>
      </c>
      <c r="B48" s="5"/>
      <c r="C48" s="231">
        <f>SUM(C45+C39)</f>
        <v>22496.899999999998</v>
      </c>
      <c r="D48" s="216">
        <f>C48/C52</f>
        <v>0.057522253888253924</v>
      </c>
      <c r="E48" s="231">
        <f>SUM(E45+E39)</f>
        <v>54321.2</v>
      </c>
      <c r="F48" s="214">
        <f>E48/E52</f>
        <v>0.1293665300076327</v>
      </c>
    </row>
    <row r="49" spans="1:6" ht="15" customHeight="1">
      <c r="A49" s="39"/>
      <c r="B49" s="5"/>
      <c r="C49" s="147"/>
      <c r="D49" s="140"/>
      <c r="E49" s="147"/>
      <c r="F49" s="140"/>
    </row>
    <row r="50" spans="1:6" ht="15" customHeight="1">
      <c r="A50" s="39"/>
      <c r="B50" s="5"/>
      <c r="C50" s="147"/>
      <c r="D50" s="140"/>
      <c r="E50" s="147"/>
      <c r="F50" s="140"/>
    </row>
    <row r="51" spans="3:6" ht="13.5" thickBot="1">
      <c r="C51" s="158"/>
      <c r="D51" s="160"/>
      <c r="E51" s="158"/>
      <c r="F51" s="160"/>
    </row>
    <row r="52" spans="1:6" ht="21" customHeight="1" thickBot="1">
      <c r="A52" s="2" t="s">
        <v>16</v>
      </c>
      <c r="B52" s="7"/>
      <c r="C52" s="234">
        <f>SUM(C48+C31)</f>
        <v>391099.07000000007</v>
      </c>
      <c r="D52" s="217">
        <f>SUM(D48+D31)</f>
        <v>1</v>
      </c>
      <c r="E52" s="235">
        <f>SUM(E48+E31)</f>
        <v>419901.50000000006</v>
      </c>
      <c r="F52" s="218">
        <f>SUM(F48+F31)</f>
        <v>1</v>
      </c>
    </row>
    <row r="53" spans="2:6" ht="12.75">
      <c r="B53" s="6"/>
      <c r="C53" s="13"/>
      <c r="D53" s="64"/>
      <c r="E53" s="13"/>
      <c r="F53" s="64"/>
    </row>
    <row r="54" spans="3:6" ht="12.75">
      <c r="C54" s="13"/>
      <c r="D54" s="64"/>
      <c r="E54" s="13"/>
      <c r="F54" s="64"/>
    </row>
    <row r="55" spans="3:6" ht="12.75">
      <c r="C55" s="13"/>
      <c r="D55" s="64"/>
      <c r="E55" s="13"/>
      <c r="F55" s="64"/>
    </row>
    <row r="56" spans="3:6" ht="12.75">
      <c r="C56" s="13"/>
      <c r="D56" s="64"/>
      <c r="E56" s="13"/>
      <c r="F56" s="64"/>
    </row>
    <row r="57" spans="3:6" ht="12.75">
      <c r="C57" s="13"/>
      <c r="D57" s="64"/>
      <c r="E57" s="13"/>
      <c r="F57" s="64"/>
    </row>
    <row r="58" spans="3:6" ht="12.75">
      <c r="C58" s="13"/>
      <c r="D58" s="64"/>
      <c r="E58" s="13"/>
      <c r="F58" s="64"/>
    </row>
    <row r="59" spans="3:6" ht="12.75">
      <c r="C59" s="13"/>
      <c r="D59" s="64"/>
      <c r="E59" s="13"/>
      <c r="F59" s="64"/>
    </row>
    <row r="60" spans="3:6" ht="12.75">
      <c r="C60" s="13"/>
      <c r="D60" s="64"/>
      <c r="E60" s="13"/>
      <c r="F60" s="64"/>
    </row>
    <row r="61" spans="4:6" ht="12.75">
      <c r="D61" s="64"/>
      <c r="F61" s="64"/>
    </row>
    <row r="62" spans="4:6" ht="12.75">
      <c r="D62" s="64"/>
      <c r="F62" s="64"/>
    </row>
    <row r="63" ht="12.75">
      <c r="F63" s="64"/>
    </row>
    <row r="64" ht="12.75">
      <c r="F64" s="64"/>
    </row>
    <row r="65" ht="12.75">
      <c r="F65" s="64"/>
    </row>
    <row r="66" ht="12.75">
      <c r="F66" s="64"/>
    </row>
    <row r="67" ht="12.75">
      <c r="F67" s="64"/>
    </row>
    <row r="68" ht="12.75">
      <c r="F68" s="64"/>
    </row>
    <row r="69" ht="12.75">
      <c r="F69" s="64"/>
    </row>
    <row r="70" ht="12.75">
      <c r="F70" s="6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31">
      <selection activeCell="C54" sqref="C54"/>
    </sheetView>
  </sheetViews>
  <sheetFormatPr defaultColWidth="9.140625" defaultRowHeight="12.75"/>
  <cols>
    <col min="1" max="1" width="44.00390625" style="0" customWidth="1"/>
    <col min="2" max="2" width="1.28515625" style="0" customWidth="1"/>
    <col min="3" max="3" width="11.57421875" style="0" customWidth="1"/>
    <col min="4" max="4" width="8.140625" style="0" customWidth="1"/>
    <col min="5" max="5" width="11.00390625" style="0" customWidth="1"/>
    <col min="6" max="6" width="9.00390625" style="0" customWidth="1"/>
  </cols>
  <sheetData>
    <row r="1" spans="1:4" ht="18.75" thickBot="1">
      <c r="A1" s="8" t="s">
        <v>19</v>
      </c>
      <c r="B1" s="9"/>
      <c r="C1" s="10"/>
      <c r="D1" s="6"/>
    </row>
    <row r="2" ht="13.5" thickBot="1"/>
    <row r="3" spans="1:6" ht="15.75">
      <c r="A3" s="7"/>
      <c r="B3" s="7"/>
      <c r="C3" s="19">
        <v>2008</v>
      </c>
      <c r="D3" s="20" t="s">
        <v>63</v>
      </c>
      <c r="E3" s="21">
        <v>2009</v>
      </c>
      <c r="F3" s="120" t="s">
        <v>63</v>
      </c>
    </row>
    <row r="4" spans="1:6" ht="13.5" thickBot="1">
      <c r="A4" s="4"/>
      <c r="B4" s="4"/>
      <c r="C4" s="23" t="s">
        <v>17</v>
      </c>
      <c r="D4" s="24" t="s">
        <v>71</v>
      </c>
      <c r="E4" s="25" t="s">
        <v>17</v>
      </c>
      <c r="F4" s="121" t="s">
        <v>71</v>
      </c>
    </row>
    <row r="5" spans="1:6" ht="15.75" thickBot="1">
      <c r="A5" s="51" t="s">
        <v>20</v>
      </c>
      <c r="B5" s="3"/>
      <c r="C5" s="46"/>
      <c r="D5" s="46"/>
      <c r="E5" s="46"/>
      <c r="F5" s="46"/>
    </row>
    <row r="6" spans="1:6" ht="12.75">
      <c r="A6" s="42"/>
      <c r="B6" s="4"/>
      <c r="C6" s="53"/>
      <c r="D6" s="53"/>
      <c r="E6" s="46"/>
      <c r="F6" s="46"/>
    </row>
    <row r="7" spans="1:6" ht="12.75">
      <c r="A7" s="125" t="s">
        <v>126</v>
      </c>
      <c r="B7" s="4"/>
      <c r="C7" s="17">
        <v>47218.7</v>
      </c>
      <c r="D7" s="71">
        <f>C7/C57</f>
        <v>0.1143968886678307</v>
      </c>
      <c r="E7" s="17">
        <v>48967.2</v>
      </c>
      <c r="F7" s="71">
        <f>E7/E57</f>
        <v>0.12115612863127313</v>
      </c>
    </row>
    <row r="8" spans="1:6" ht="12.75">
      <c r="A8" s="30" t="s">
        <v>21</v>
      </c>
      <c r="B8" s="4"/>
      <c r="C8" s="18">
        <v>9560.9</v>
      </c>
      <c r="D8" s="72">
        <f>C8/C57</f>
        <v>0.023163221623303108</v>
      </c>
      <c r="E8" s="18">
        <v>9943.2</v>
      </c>
      <c r="F8" s="72">
        <f>E8/E57</f>
        <v>0.024601766451961216</v>
      </c>
    </row>
    <row r="9" spans="1:6" ht="12.75">
      <c r="A9" s="30" t="s">
        <v>23</v>
      </c>
      <c r="B9" s="4"/>
      <c r="C9" s="18">
        <v>1748.4</v>
      </c>
      <c r="D9" s="72">
        <f>C9/C57</f>
        <v>0.004235854018573896</v>
      </c>
      <c r="E9" s="18">
        <v>1621</v>
      </c>
      <c r="F9" s="72">
        <f>E9/E57</f>
        <v>0.004010727272772259</v>
      </c>
    </row>
    <row r="10" spans="1:6" ht="12.75">
      <c r="A10" s="30" t="s">
        <v>22</v>
      </c>
      <c r="B10" s="4"/>
      <c r="C10" s="18">
        <v>324.8</v>
      </c>
      <c r="D10" s="72">
        <f>C10/C57</f>
        <v>0.0007868939517460542</v>
      </c>
      <c r="E10" s="18">
        <v>431.4</v>
      </c>
      <c r="F10" s="72">
        <f>E10/E57</f>
        <v>0.0010673829398358745</v>
      </c>
    </row>
    <row r="11" spans="1:6" ht="12.75">
      <c r="A11" s="115" t="s">
        <v>70</v>
      </c>
      <c r="B11" s="4"/>
      <c r="C11" s="16">
        <f>SUM(C7:C10)</f>
        <v>58852.8</v>
      </c>
      <c r="D11" s="70">
        <f>C11/C57</f>
        <v>0.14258285826145375</v>
      </c>
      <c r="E11" s="16">
        <f>SUM(E7:E10)</f>
        <v>60962.799999999996</v>
      </c>
      <c r="F11" s="70">
        <f>E11/E57</f>
        <v>0.15083600529584248</v>
      </c>
    </row>
    <row r="12" spans="1:6" ht="4.5" customHeight="1">
      <c r="A12" s="30"/>
      <c r="B12" s="4"/>
      <c r="C12" s="18"/>
      <c r="D12" s="72"/>
      <c r="E12" s="18"/>
      <c r="F12" s="72"/>
    </row>
    <row r="13" spans="1:6" ht="12.75" customHeight="1">
      <c r="A13" s="30"/>
      <c r="B13" s="4"/>
      <c r="C13" s="18"/>
      <c r="D13" s="72"/>
      <c r="E13" s="18"/>
      <c r="F13" s="72"/>
    </row>
    <row r="14" spans="1:6" ht="12.75">
      <c r="A14" s="30" t="s">
        <v>24</v>
      </c>
      <c r="B14" s="4"/>
      <c r="C14" s="18">
        <v>4102.8</v>
      </c>
      <c r="D14" s="72">
        <f>C14/C57</f>
        <v>0.009939866087511427</v>
      </c>
      <c r="E14" s="18">
        <v>4526.6</v>
      </c>
      <c r="F14" s="72">
        <f>E14/E57</f>
        <v>0.011199850754429926</v>
      </c>
    </row>
    <row r="15" spans="1:6" ht="4.5" customHeight="1">
      <c r="A15" s="30"/>
      <c r="B15" s="4"/>
      <c r="C15" s="18"/>
      <c r="D15" s="72"/>
      <c r="E15" s="18"/>
      <c r="F15" s="72"/>
    </row>
    <row r="16" spans="1:6" ht="12.75">
      <c r="A16" s="30" t="s">
        <v>25</v>
      </c>
      <c r="B16" s="4"/>
      <c r="C16" s="18">
        <v>7959.4</v>
      </c>
      <c r="D16" s="72">
        <f>C16/C57</f>
        <v>0.019283262683274457</v>
      </c>
      <c r="E16" s="18">
        <v>7481.5</v>
      </c>
      <c r="F16" s="72">
        <f>E16/E57</f>
        <v>0.018510953788553768</v>
      </c>
    </row>
    <row r="17" spans="1:6" ht="5.25" customHeight="1">
      <c r="A17" s="30"/>
      <c r="B17" s="4"/>
      <c r="C17" s="18"/>
      <c r="D17" s="72"/>
      <c r="E17" s="18"/>
      <c r="F17" s="72"/>
    </row>
    <row r="18" spans="1:6" ht="12.75">
      <c r="A18" s="30" t="s">
        <v>26</v>
      </c>
      <c r="B18" s="4"/>
      <c r="C18" s="18">
        <v>47595.7</v>
      </c>
      <c r="D18" s="72">
        <f>C18/C57</f>
        <v>0.1153102477189645</v>
      </c>
      <c r="E18" s="18">
        <v>52880.8</v>
      </c>
      <c r="F18" s="72">
        <f>E18/E57</f>
        <v>0.13083927622826358</v>
      </c>
    </row>
    <row r="19" spans="1:6" ht="14.25" customHeight="1">
      <c r="A19" s="30" t="s">
        <v>75</v>
      </c>
      <c r="B19" s="4"/>
      <c r="C19" s="18">
        <v>17552.8</v>
      </c>
      <c r="D19" s="72">
        <f>C19/C57</f>
        <v>0.04252522215581324</v>
      </c>
      <c r="E19" s="18">
        <v>17473.4</v>
      </c>
      <c r="F19" s="72">
        <f>E19/E57</f>
        <v>0.04323321525481727</v>
      </c>
    </row>
    <row r="20" spans="1:6" ht="3.75" customHeight="1">
      <c r="A20" s="30"/>
      <c r="B20" s="4"/>
      <c r="C20" s="18"/>
      <c r="D20" s="72"/>
      <c r="E20" s="18"/>
      <c r="F20" s="72"/>
    </row>
    <row r="21" spans="1:6" ht="12" customHeight="1">
      <c r="A21" s="30" t="s">
        <v>30</v>
      </c>
      <c r="B21" s="4"/>
      <c r="C21" s="18">
        <v>16243.2</v>
      </c>
      <c r="D21" s="72">
        <f>C21/C57</f>
        <v>0.03935245023707361</v>
      </c>
      <c r="E21" s="18">
        <v>11552.7</v>
      </c>
      <c r="F21" s="72">
        <f>E21/E57</f>
        <v>0.028584040076592276</v>
      </c>
    </row>
    <row r="22" spans="1:6" ht="3.75" customHeight="1">
      <c r="A22" s="30"/>
      <c r="B22" s="4"/>
      <c r="C22" s="18"/>
      <c r="D22" s="72"/>
      <c r="E22" s="18"/>
      <c r="F22" s="72"/>
    </row>
    <row r="23" spans="1:6" ht="12.75" customHeight="1">
      <c r="A23" s="30" t="s">
        <v>134</v>
      </c>
      <c r="B23" s="4"/>
      <c r="C23" s="18">
        <v>479</v>
      </c>
      <c r="D23" s="72">
        <f>C23/C57</f>
        <v>0.0011604747625811576</v>
      </c>
      <c r="E23" s="18">
        <v>1273.1</v>
      </c>
      <c r="F23" s="72">
        <f>E23/E57</f>
        <v>0.0031499425607442086</v>
      </c>
    </row>
    <row r="24" spans="1:6" ht="5.25" customHeight="1">
      <c r="A24" s="30"/>
      <c r="B24" s="4"/>
      <c r="C24" s="18"/>
      <c r="D24" s="72"/>
      <c r="E24" s="18"/>
      <c r="F24" s="72"/>
    </row>
    <row r="25" spans="1:6" ht="12.75">
      <c r="A25" s="43" t="s">
        <v>135</v>
      </c>
      <c r="B25" s="4"/>
      <c r="C25" s="18">
        <v>4037.8</v>
      </c>
      <c r="D25" s="72">
        <f>C25/C57</f>
        <v>0.00978239038904008</v>
      </c>
      <c r="E25" s="18">
        <v>3692.6</v>
      </c>
      <c r="F25" s="72">
        <f>E25/E57</f>
        <v>0.009136342706624827</v>
      </c>
    </row>
    <row r="26" spans="1:6" ht="12.75">
      <c r="A26" s="30"/>
      <c r="B26" s="4"/>
      <c r="C26" s="18"/>
      <c r="D26" s="72"/>
      <c r="E26" s="18"/>
      <c r="F26" s="72"/>
    </row>
    <row r="27" spans="1:6" ht="4.5" customHeight="1">
      <c r="A27" s="30"/>
      <c r="B27" s="4"/>
      <c r="C27" s="18"/>
      <c r="D27" s="72"/>
      <c r="E27" s="18"/>
      <c r="F27" s="72"/>
    </row>
    <row r="28" spans="1:6" ht="12.75">
      <c r="A28" s="116" t="s">
        <v>69</v>
      </c>
      <c r="B28" s="4"/>
      <c r="C28" s="17"/>
      <c r="D28" s="189"/>
      <c r="E28" s="17"/>
      <c r="F28" s="71"/>
    </row>
    <row r="29" spans="1:6" ht="12.75">
      <c r="A29" s="30" t="s">
        <v>27</v>
      </c>
      <c r="B29" s="4"/>
      <c r="C29" s="124">
        <v>31121.9</v>
      </c>
      <c r="D29" s="190">
        <f>C29/C57</f>
        <v>0.07539912215777564</v>
      </c>
      <c r="E29" s="124">
        <v>30522.9</v>
      </c>
      <c r="F29" s="72">
        <f>E29/E57</f>
        <v>0.07552068320425687</v>
      </c>
    </row>
    <row r="30" spans="1:6" ht="12.75">
      <c r="A30" s="30" t="s">
        <v>28</v>
      </c>
      <c r="B30" s="4"/>
      <c r="C30" s="124">
        <v>21150.1</v>
      </c>
      <c r="D30" s="190">
        <f>C30/C57</f>
        <v>0.05124041184982826</v>
      </c>
      <c r="E30" s="124">
        <v>23959.5</v>
      </c>
      <c r="F30" s="72">
        <f>E30/E57</f>
        <v>0.05928132022947991</v>
      </c>
    </row>
    <row r="31" spans="1:6" ht="12.75">
      <c r="A31" s="30" t="s">
        <v>29</v>
      </c>
      <c r="B31" s="4"/>
      <c r="C31" s="124">
        <v>4607.5</v>
      </c>
      <c r="D31" s="190">
        <f>C31/C57</f>
        <v>0.011162604318565101</v>
      </c>
      <c r="E31" s="124">
        <v>4748</v>
      </c>
      <c r="F31" s="72">
        <f>E31/E57</f>
        <v>0.011747645336904804</v>
      </c>
    </row>
    <row r="32" spans="1:6" ht="12.75">
      <c r="A32" s="30" t="s">
        <v>72</v>
      </c>
      <c r="B32" s="4"/>
      <c r="C32" s="124">
        <v>7279.2</v>
      </c>
      <c r="D32" s="190">
        <f>C32/C57</f>
        <v>0.017635340066348145</v>
      </c>
      <c r="E32" s="124">
        <v>9874.7</v>
      </c>
      <c r="F32" s="72">
        <f>E32/E57</f>
        <v>0.024432281678250605</v>
      </c>
    </row>
    <row r="33" spans="1:6" ht="12.75">
      <c r="A33" s="30" t="s">
        <v>123</v>
      </c>
      <c r="B33" s="4"/>
      <c r="C33" s="18">
        <v>4798.7</v>
      </c>
      <c r="D33" s="190">
        <f>C33/C57</f>
        <v>0.011625825142376202</v>
      </c>
      <c r="E33" s="18">
        <v>4384.1</v>
      </c>
      <c r="F33" s="72">
        <f>E33/E57</f>
        <v>0.010847272940506393</v>
      </c>
    </row>
    <row r="34" spans="1:6" ht="12.75">
      <c r="A34" s="30" t="s">
        <v>125</v>
      </c>
      <c r="B34" s="4"/>
      <c r="C34" s="18">
        <v>103234.6</v>
      </c>
      <c r="D34" s="190">
        <f>C34/C57</f>
        <v>0.25010678063707886</v>
      </c>
      <c r="E34" s="18">
        <v>110549.8</v>
      </c>
      <c r="F34" s="72">
        <f>E34/E57</f>
        <v>0.2735256618504125</v>
      </c>
    </row>
    <row r="35" spans="1:6" ht="12.75">
      <c r="A35" s="30" t="s">
        <v>73</v>
      </c>
      <c r="B35" s="4"/>
      <c r="C35" s="18">
        <v>12276.4</v>
      </c>
      <c r="D35" s="190">
        <f>C35/C57</f>
        <v>0.02974207176482531</v>
      </c>
      <c r="E35" s="18">
        <v>8557.1</v>
      </c>
      <c r="F35" s="72">
        <f>E35/E57</f>
        <v>0.021172235870351327</v>
      </c>
    </row>
    <row r="36" spans="1:6" ht="3" customHeight="1">
      <c r="A36" s="31"/>
      <c r="B36" s="49"/>
      <c r="C36" s="191"/>
      <c r="D36" s="192"/>
      <c r="E36" s="191"/>
      <c r="F36" s="193"/>
    </row>
    <row r="37" spans="1:6" ht="12.75">
      <c r="A37" s="117" t="s">
        <v>124</v>
      </c>
      <c r="B37" s="4"/>
      <c r="C37" s="194">
        <v>5188.1</v>
      </c>
      <c r="D37" s="195">
        <f>C37/C57</f>
        <v>0.012569225711372242</v>
      </c>
      <c r="E37" s="194">
        <v>3318.4</v>
      </c>
      <c r="F37" s="196">
        <f>E37/E57</f>
        <v>0.008210485738412994</v>
      </c>
    </row>
    <row r="38" spans="1:6" ht="2.25" customHeight="1">
      <c r="A38" s="117"/>
      <c r="B38" s="4"/>
      <c r="C38" s="194"/>
      <c r="D38" s="195"/>
      <c r="E38" s="194"/>
      <c r="F38" s="196"/>
    </row>
    <row r="39" spans="1:6" ht="12.75">
      <c r="A39" s="1" t="s">
        <v>4</v>
      </c>
      <c r="B39" s="4"/>
      <c r="C39" s="16">
        <f>SUM(C37+C35+C34+C33+C32+C31+C30+C29+C25+C23+C21+C19+C18+C16+C14+C11)</f>
        <v>346480</v>
      </c>
      <c r="D39" s="70">
        <f>C39/C57</f>
        <v>0.839418153943882</v>
      </c>
      <c r="E39" s="16">
        <f>SUM(E37+E35+E34+E33+E32+E31+E30+E29+E25+E23+E21+E19+E18+E16+E14+E11)</f>
        <v>355758</v>
      </c>
      <c r="F39" s="70">
        <f>E39/E57</f>
        <v>0.8802272135144438</v>
      </c>
    </row>
    <row r="40" spans="1:6" ht="13.5" thickBot="1">
      <c r="A40" s="32"/>
      <c r="C40" s="197"/>
      <c r="D40" s="198"/>
      <c r="E40" s="197"/>
      <c r="F40" s="198"/>
    </row>
    <row r="41" spans="1:6" ht="13.5" thickBot="1">
      <c r="A41" s="27" t="s">
        <v>31</v>
      </c>
      <c r="B41" s="3"/>
      <c r="C41" s="199"/>
      <c r="D41" s="190"/>
      <c r="E41" s="199"/>
      <c r="F41" s="190"/>
    </row>
    <row r="42" spans="1:6" ht="12.75">
      <c r="A42" s="33"/>
      <c r="B42" s="4"/>
      <c r="C42" s="199"/>
      <c r="D42" s="190"/>
      <c r="E42" s="199"/>
      <c r="F42" s="190"/>
    </row>
    <row r="43" spans="1:6" ht="12.75">
      <c r="A43" s="29" t="s">
        <v>32</v>
      </c>
      <c r="B43" s="4"/>
      <c r="C43" s="17">
        <v>479.7</v>
      </c>
      <c r="D43" s="71">
        <f>C43/C57</f>
        <v>0.0011621706547185412</v>
      </c>
      <c r="E43" s="17">
        <v>1040.2</v>
      </c>
      <c r="F43" s="71">
        <f>E43/E57</f>
        <v>0.0025736943301281332</v>
      </c>
    </row>
    <row r="44" spans="1:6" ht="12.75">
      <c r="A44" s="30" t="s">
        <v>33</v>
      </c>
      <c r="B44" s="4"/>
      <c r="C44" s="18">
        <v>53568.7</v>
      </c>
      <c r="D44" s="72">
        <f>C44/C57</f>
        <v>0.1297810530569546</v>
      </c>
      <c r="E44" s="18">
        <v>41499.8</v>
      </c>
      <c r="F44" s="72">
        <f>E44/E57</f>
        <v>0.10268006148957076</v>
      </c>
    </row>
    <row r="45" spans="1:6" ht="12.75">
      <c r="A45" s="30" t="s">
        <v>34</v>
      </c>
      <c r="B45" s="4"/>
      <c r="C45" s="18">
        <v>75.5</v>
      </c>
      <c r="D45" s="72">
        <f>C45/C57</f>
        <v>0.00018291408053210313</v>
      </c>
      <c r="E45" s="18">
        <v>48.3</v>
      </c>
      <c r="F45" s="72">
        <f>E45/E57</f>
        <v>0.00011950532219302905</v>
      </c>
    </row>
    <row r="46" spans="1:6" ht="12.75">
      <c r="A46" s="30" t="s">
        <v>76</v>
      </c>
      <c r="B46" s="4"/>
      <c r="C46" s="18">
        <v>5533.1</v>
      </c>
      <c r="D46" s="72">
        <f>C46/C57</f>
        <v>0.013405058264797085</v>
      </c>
      <c r="E46" s="18">
        <v>2602.1</v>
      </c>
      <c r="F46" s="72">
        <f>E46/E57</f>
        <v>0.006438194593757368</v>
      </c>
    </row>
    <row r="47" spans="1:6" ht="12.75">
      <c r="A47" s="30" t="s">
        <v>122</v>
      </c>
      <c r="B47" s="4"/>
      <c r="C47" s="18">
        <v>5451.7</v>
      </c>
      <c r="D47" s="72">
        <f>C47/C57</f>
        <v>0.013207850236249888</v>
      </c>
      <c r="E47" s="18">
        <v>2411.7</v>
      </c>
      <c r="F47" s="72">
        <f>E47/E57</f>
        <v>0.0059671011497500655</v>
      </c>
    </row>
    <row r="48" spans="1:6" ht="12.75">
      <c r="A48" s="118" t="s">
        <v>38</v>
      </c>
      <c r="B48" s="4"/>
      <c r="C48" s="52">
        <f>SUM(C43:C47)</f>
        <v>65108.69999999999</v>
      </c>
      <c r="D48" s="73">
        <f>C48/C57</f>
        <v>0.1577390462932522</v>
      </c>
      <c r="E48" s="52">
        <f>SUM(E43:E47)</f>
        <v>47602.1</v>
      </c>
      <c r="F48" s="73">
        <f>E48/E57</f>
        <v>0.11777855688539934</v>
      </c>
    </row>
    <row r="49" spans="1:6" ht="4.5" customHeight="1">
      <c r="A49" s="30"/>
      <c r="B49" s="4"/>
      <c r="C49" s="18"/>
      <c r="D49" s="72"/>
      <c r="E49" s="18"/>
      <c r="F49" s="72"/>
    </row>
    <row r="50" spans="1:6" ht="12.75">
      <c r="A50" s="30" t="s">
        <v>35</v>
      </c>
      <c r="B50" s="4"/>
      <c r="C50" s="18">
        <v>1173.4</v>
      </c>
      <c r="D50" s="72">
        <f>C50/C57</f>
        <v>0.0028427997628658257</v>
      </c>
      <c r="E50" s="18">
        <v>806</v>
      </c>
      <c r="F50" s="72">
        <f>E50/E57</f>
        <v>0.0019942296001569655</v>
      </c>
    </row>
    <row r="51" spans="1:6" ht="12.75">
      <c r="A51" s="30" t="s">
        <v>36</v>
      </c>
      <c r="B51" s="4"/>
      <c r="C51" s="18">
        <v>0</v>
      </c>
      <c r="D51" s="72">
        <f>C51/C57</f>
        <v>0</v>
      </c>
      <c r="E51" s="18">
        <v>0</v>
      </c>
      <c r="F51" s="72">
        <f>E51/E57</f>
        <v>0</v>
      </c>
    </row>
    <row r="52" spans="1:6" ht="12.75">
      <c r="A52" s="118" t="s">
        <v>37</v>
      </c>
      <c r="B52" s="4"/>
      <c r="C52" s="52">
        <f>SUM(C50:C51)</f>
        <v>1173.4</v>
      </c>
      <c r="D52" s="73">
        <f>C52/C57</f>
        <v>0.0028427997628658257</v>
      </c>
      <c r="E52" s="52">
        <f>SUM(E50:E51)</f>
        <v>806</v>
      </c>
      <c r="F52" s="73">
        <f>E52/E57</f>
        <v>0.0019942296001569655</v>
      </c>
    </row>
    <row r="53" spans="1:6" ht="12.75">
      <c r="A53" s="30"/>
      <c r="B53" s="4"/>
      <c r="C53" s="194"/>
      <c r="D53" s="196"/>
      <c r="E53" s="194"/>
      <c r="F53" s="196"/>
    </row>
    <row r="54" spans="1:6" ht="12.75">
      <c r="A54" s="1" t="s">
        <v>4</v>
      </c>
      <c r="B54" s="4"/>
      <c r="C54" s="16">
        <f>SUM(C52+C48)</f>
        <v>66282.09999999999</v>
      </c>
      <c r="D54" s="70">
        <f>C54/C57</f>
        <v>0.16058184605611803</v>
      </c>
      <c r="E54" s="16">
        <f>SUM(E52+E48)</f>
        <v>48408.1</v>
      </c>
      <c r="F54" s="70">
        <f>E54/E57</f>
        <v>0.11977278648555631</v>
      </c>
    </row>
    <row r="55" spans="1:6" ht="12.75">
      <c r="A55" s="45"/>
      <c r="B55" s="4"/>
      <c r="C55" s="197"/>
      <c r="D55" s="198"/>
      <c r="E55" s="197"/>
      <c r="F55" s="198"/>
    </row>
    <row r="56" spans="1:6" ht="13.5" thickBot="1">
      <c r="A56" s="45"/>
      <c r="C56" s="197"/>
      <c r="D56" s="198"/>
      <c r="E56" s="197"/>
      <c r="F56" s="198"/>
    </row>
    <row r="57" spans="1:6" ht="18.75" thickBot="1">
      <c r="A57" s="8" t="s">
        <v>39</v>
      </c>
      <c r="B57" s="7"/>
      <c r="C57" s="232">
        <f>SUM(C54+C39)</f>
        <v>412762.1</v>
      </c>
      <c r="D57" s="75">
        <f>SUM(D54+D39)</f>
        <v>1</v>
      </c>
      <c r="E57" s="233">
        <f>SUM(E54+E39)</f>
        <v>404166.1</v>
      </c>
      <c r="F57" s="76">
        <f>SUM(F54+F39)</f>
        <v>1</v>
      </c>
    </row>
    <row r="58" spans="1:6" ht="12.75">
      <c r="A58" s="45"/>
      <c r="B58" s="6"/>
      <c r="C58" s="13"/>
      <c r="D58" s="64"/>
      <c r="E58" s="13"/>
      <c r="F58" s="64"/>
    </row>
    <row r="59" spans="1:6" ht="12.75">
      <c r="A59" s="45"/>
      <c r="C59" s="13"/>
      <c r="D59" s="64"/>
      <c r="E59" s="13"/>
      <c r="F59" s="64"/>
    </row>
    <row r="60" spans="1:6" ht="12.75">
      <c r="A60" s="45"/>
      <c r="C60" s="13"/>
      <c r="D60" s="64"/>
      <c r="E60" s="13"/>
      <c r="F60" s="64"/>
    </row>
    <row r="61" spans="1:6" ht="12.75">
      <c r="A61" s="45"/>
      <c r="C61" s="13"/>
      <c r="D61" s="64"/>
      <c r="E61" s="13"/>
      <c r="F61" s="64"/>
    </row>
    <row r="62" spans="1:6" ht="12.75">
      <c r="A62" s="45"/>
      <c r="C62" s="13"/>
      <c r="D62" s="64"/>
      <c r="E62" s="13"/>
      <c r="F62" s="64"/>
    </row>
    <row r="63" spans="1:6" ht="12.75">
      <c r="A63" s="45"/>
      <c r="C63" s="13"/>
      <c r="D63" s="64"/>
      <c r="E63" s="13"/>
      <c r="F63" s="13"/>
    </row>
    <row r="64" spans="3:6" ht="12.75">
      <c r="C64" s="13"/>
      <c r="D64" s="64"/>
      <c r="E64" s="13"/>
      <c r="F64" s="13"/>
    </row>
    <row r="65" ht="12.75">
      <c r="E65" s="1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58">
      <selection activeCell="E60" sqref="E60"/>
    </sheetView>
  </sheetViews>
  <sheetFormatPr defaultColWidth="9.140625" defaultRowHeight="12.75"/>
  <cols>
    <col min="1" max="1" width="30.8515625" style="0" customWidth="1"/>
    <col min="2" max="2" width="1.421875" style="0" hidden="1" customWidth="1"/>
    <col min="3" max="3" width="11.57421875" style="0" customWidth="1"/>
    <col min="4" max="4" width="7.28125" style="0" bestFit="1" customWidth="1"/>
    <col min="5" max="5" width="10.7109375" style="0" customWidth="1"/>
    <col min="6" max="6" width="9.00390625" style="0" customWidth="1"/>
    <col min="7" max="7" width="9.28125" style="0" bestFit="1" customWidth="1"/>
  </cols>
  <sheetData>
    <row r="1" spans="1:7" ht="16.5" thickBot="1">
      <c r="A1" s="237" t="s">
        <v>104</v>
      </c>
      <c r="B1" s="238"/>
      <c r="C1" s="238"/>
      <c r="D1" s="238"/>
      <c r="E1" s="238"/>
      <c r="F1" s="238"/>
      <c r="G1" s="239"/>
    </row>
    <row r="2" spans="1:7" ht="15.75">
      <c r="A2" s="107"/>
      <c r="B2" s="7"/>
      <c r="C2" s="122">
        <v>2008</v>
      </c>
      <c r="D2" s="123" t="s">
        <v>63</v>
      </c>
      <c r="E2" s="94">
        <v>2009</v>
      </c>
      <c r="F2" s="123" t="s">
        <v>63</v>
      </c>
      <c r="G2" s="95" t="s">
        <v>102</v>
      </c>
    </row>
    <row r="3" spans="1:7" ht="20.25">
      <c r="A3" s="108" t="s">
        <v>115</v>
      </c>
      <c r="B3" s="4"/>
      <c r="C3" s="85" t="s">
        <v>17</v>
      </c>
      <c r="D3" s="86" t="s">
        <v>91</v>
      </c>
      <c r="E3" s="87" t="s">
        <v>17</v>
      </c>
      <c r="F3" s="86" t="s">
        <v>91</v>
      </c>
      <c r="G3" s="88" t="s">
        <v>103</v>
      </c>
    </row>
    <row r="4" spans="1:7" ht="13.5" thickBot="1">
      <c r="A4" s="109"/>
      <c r="C4" s="89"/>
      <c r="D4" s="90" t="s">
        <v>94</v>
      </c>
      <c r="E4" s="91"/>
      <c r="F4" s="90" t="s">
        <v>94</v>
      </c>
      <c r="G4" s="92" t="s">
        <v>63</v>
      </c>
    </row>
    <row r="5" spans="1:7" ht="12.75">
      <c r="A5" s="30" t="s">
        <v>90</v>
      </c>
      <c r="B5" s="58"/>
      <c r="C5" s="128">
        <v>368602.2</v>
      </c>
      <c r="D5" s="129"/>
      <c r="E5" s="128">
        <v>365580.1</v>
      </c>
      <c r="F5" s="129"/>
      <c r="G5" s="130">
        <f>E5/C5-1</f>
        <v>-0.008198811618595925</v>
      </c>
    </row>
    <row r="6" spans="1:7" ht="12.75">
      <c r="A6" s="30" t="s">
        <v>137</v>
      </c>
      <c r="B6" s="59"/>
      <c r="C6" s="128">
        <v>104402.1</v>
      </c>
      <c r="D6" s="129"/>
      <c r="E6" s="128">
        <v>112620.6</v>
      </c>
      <c r="F6" s="129"/>
      <c r="G6" s="130">
        <f>E6/C6-1</f>
        <v>0.07871968092595849</v>
      </c>
    </row>
    <row r="7" spans="1:7" ht="13.5" thickBot="1">
      <c r="A7" s="30" t="s">
        <v>87</v>
      </c>
      <c r="B7" s="4"/>
      <c r="C7" s="128">
        <v>16243.2</v>
      </c>
      <c r="D7" s="129"/>
      <c r="E7" s="128">
        <v>11552.7</v>
      </c>
      <c r="F7" s="129"/>
      <c r="G7" s="130">
        <f>E7/C7-1</f>
        <v>-0.28876699172576836</v>
      </c>
    </row>
    <row r="8" spans="1:7" ht="13.5" thickBot="1">
      <c r="A8" s="100" t="s">
        <v>88</v>
      </c>
      <c r="B8" s="101"/>
      <c r="C8" s="131">
        <f>C5-C6-C7</f>
        <v>247956.89999999997</v>
      </c>
      <c r="D8" s="132"/>
      <c r="E8" s="131">
        <f>E5-E6-E7</f>
        <v>241406.79999999996</v>
      </c>
      <c r="F8" s="132"/>
      <c r="G8" s="133">
        <f>E8/C8-1</f>
        <v>-0.02641628444298183</v>
      </c>
    </row>
    <row r="9" spans="1:7" ht="6" customHeight="1">
      <c r="A9" s="79"/>
      <c r="B9" s="5"/>
      <c r="C9" s="134"/>
      <c r="D9" s="135"/>
      <c r="E9" s="134"/>
      <c r="F9" s="135"/>
      <c r="G9" s="135"/>
    </row>
    <row r="10" spans="1:7" ht="12.75">
      <c r="A10" s="98" t="s">
        <v>99</v>
      </c>
      <c r="B10" s="83"/>
      <c r="C10" s="136"/>
      <c r="D10" s="137"/>
      <c r="E10" s="136"/>
      <c r="F10" s="137"/>
      <c r="G10" s="138"/>
    </row>
    <row r="11" spans="1:7" ht="12.75">
      <c r="A11" s="29" t="s">
        <v>0</v>
      </c>
      <c r="B11" s="5"/>
      <c r="C11" s="139">
        <v>124869.9</v>
      </c>
      <c r="D11" s="140">
        <f>C11/C8</f>
        <v>0.5035951812593238</v>
      </c>
      <c r="E11" s="139">
        <v>115674.2</v>
      </c>
      <c r="F11" s="140">
        <f>E11/E8</f>
        <v>0.4791671154250834</v>
      </c>
      <c r="G11" s="141">
        <f>E11/C11-1</f>
        <v>-0.07364224685052201</v>
      </c>
    </row>
    <row r="12" spans="1:7" ht="12.75">
      <c r="A12" s="30" t="s">
        <v>1</v>
      </c>
      <c r="B12" s="5"/>
      <c r="C12" s="142">
        <v>8976.4</v>
      </c>
      <c r="D12" s="140">
        <f>C12/C8</f>
        <v>0.03620145275247433</v>
      </c>
      <c r="E12" s="143">
        <v>6757.6</v>
      </c>
      <c r="F12" s="140">
        <f>E12/E8</f>
        <v>0.027992583473207888</v>
      </c>
      <c r="G12" s="141">
        <f aca="true" t="shared" si="0" ref="G12:G28">E12/C12-1</f>
        <v>-0.24718149815070622</v>
      </c>
    </row>
    <row r="13" spans="1:7" ht="12.75">
      <c r="A13" s="30" t="s">
        <v>2</v>
      </c>
      <c r="B13" s="5"/>
      <c r="C13" s="142">
        <v>17371.3</v>
      </c>
      <c r="D13" s="140">
        <f>C13/C8</f>
        <v>0.0700577398733409</v>
      </c>
      <c r="E13" s="143">
        <v>17057.9</v>
      </c>
      <c r="F13" s="140">
        <f>E13/E8</f>
        <v>0.07066039564751285</v>
      </c>
      <c r="G13" s="141">
        <f t="shared" si="0"/>
        <v>-0.01804125195005546</v>
      </c>
    </row>
    <row r="14" spans="1:7" ht="12.75">
      <c r="A14" s="30" t="s">
        <v>12</v>
      </c>
      <c r="B14" s="5"/>
      <c r="C14" s="142">
        <v>1044.7</v>
      </c>
      <c r="D14" s="140">
        <f>C14/C8</f>
        <v>0.004213232218986445</v>
      </c>
      <c r="E14" s="143">
        <v>1468</v>
      </c>
      <c r="F14" s="140">
        <f>E14/E8</f>
        <v>0.006081021744209361</v>
      </c>
      <c r="G14" s="141">
        <f t="shared" si="0"/>
        <v>0.4051880922752942</v>
      </c>
    </row>
    <row r="15" spans="1:7" ht="12.75">
      <c r="A15" s="35" t="s">
        <v>4</v>
      </c>
      <c r="B15" s="78"/>
      <c r="C15" s="144">
        <f>SUM(C11:C14)</f>
        <v>152262.3</v>
      </c>
      <c r="D15" s="145">
        <f>C15/C8</f>
        <v>0.6140676061041254</v>
      </c>
      <c r="E15" s="144">
        <f>SUM(E11:E14)</f>
        <v>140957.7</v>
      </c>
      <c r="F15" s="145">
        <f>E15/E8</f>
        <v>0.5839011162900135</v>
      </c>
      <c r="G15" s="146">
        <f t="shared" si="0"/>
        <v>-0.07424424824792464</v>
      </c>
    </row>
    <row r="16" spans="1:7" ht="3.75" customHeight="1">
      <c r="A16" s="32"/>
      <c r="B16" s="5"/>
      <c r="C16" s="147"/>
      <c r="D16" s="140"/>
      <c r="E16" s="147"/>
      <c r="F16" s="140"/>
      <c r="G16" s="140"/>
    </row>
    <row r="17" spans="1:7" ht="12.75">
      <c r="A17" s="98" t="s">
        <v>100</v>
      </c>
      <c r="B17" s="83"/>
      <c r="C17" s="148"/>
      <c r="D17" s="149"/>
      <c r="E17" s="148"/>
      <c r="F17" s="149"/>
      <c r="G17" s="150"/>
    </row>
    <row r="18" spans="1:7" ht="12.75">
      <c r="A18" s="29" t="s">
        <v>59</v>
      </c>
      <c r="B18" s="5"/>
      <c r="C18" s="142">
        <v>31451.9</v>
      </c>
      <c r="D18" s="140">
        <f>C18/C8</f>
        <v>0.12684422171756465</v>
      </c>
      <c r="E18" s="143">
        <v>34080.6</v>
      </c>
      <c r="F18" s="140">
        <f>E18/E8</f>
        <v>0.14117497932949696</v>
      </c>
      <c r="G18" s="141">
        <f t="shared" si="0"/>
        <v>0.08357841656624876</v>
      </c>
    </row>
    <row r="19" spans="1:7" ht="12.75">
      <c r="A19" s="30" t="s">
        <v>60</v>
      </c>
      <c r="B19" s="5"/>
      <c r="C19" s="142">
        <v>6114.8</v>
      </c>
      <c r="D19" s="140">
        <f>C19/C8</f>
        <v>0.024660737410412862</v>
      </c>
      <c r="E19" s="142">
        <v>6674.8</v>
      </c>
      <c r="F19" s="140">
        <f>E19/E8</f>
        <v>0.027649593963384633</v>
      </c>
      <c r="G19" s="141">
        <f t="shared" si="0"/>
        <v>0.09158108196506842</v>
      </c>
    </row>
    <row r="20" spans="1:7" ht="12.75">
      <c r="A20" s="30" t="s">
        <v>57</v>
      </c>
      <c r="B20" s="5"/>
      <c r="C20" s="142">
        <v>3461.4</v>
      </c>
      <c r="D20" s="140">
        <f>C20/C8</f>
        <v>0.013959684122522908</v>
      </c>
      <c r="E20" s="143">
        <v>3768.9</v>
      </c>
      <c r="F20" s="140">
        <f>E20/E8</f>
        <v>0.015612236275034509</v>
      </c>
      <c r="G20" s="141">
        <f t="shared" si="0"/>
        <v>0.08883688680880564</v>
      </c>
    </row>
    <row r="21" spans="1:7" ht="12.75">
      <c r="A21" s="43" t="s">
        <v>65</v>
      </c>
      <c r="B21" s="5"/>
      <c r="C21" s="142">
        <v>4533.4</v>
      </c>
      <c r="D21" s="140">
        <f>C21/C8</f>
        <v>0.018283016120946828</v>
      </c>
      <c r="E21" s="143">
        <v>8648.1</v>
      </c>
      <c r="F21" s="140">
        <f>E21/E8</f>
        <v>0.03582376304230039</v>
      </c>
      <c r="G21" s="141">
        <f t="shared" si="0"/>
        <v>0.9076410641019987</v>
      </c>
    </row>
    <row r="22" spans="1:7" ht="12.75">
      <c r="A22" s="30" t="s">
        <v>11</v>
      </c>
      <c r="B22" s="5"/>
      <c r="C22" s="142">
        <v>2667.5</v>
      </c>
      <c r="D22" s="140">
        <f>C22/C8</f>
        <v>0.01075791800913788</v>
      </c>
      <c r="E22" s="143">
        <v>2988.5</v>
      </c>
      <c r="F22" s="140">
        <f>E22/E8</f>
        <v>0.012379518721096508</v>
      </c>
      <c r="G22" s="141">
        <f t="shared" si="0"/>
        <v>0.12033739456419879</v>
      </c>
    </row>
    <row r="23" spans="1:7" ht="12.75">
      <c r="A23" s="35" t="s">
        <v>4</v>
      </c>
      <c r="B23" s="78"/>
      <c r="C23" s="144">
        <f>SUM(C18:C22)</f>
        <v>48229.00000000001</v>
      </c>
      <c r="D23" s="145">
        <f>C23/C8</f>
        <v>0.19450557738058516</v>
      </c>
      <c r="E23" s="144">
        <f>SUM(E18:E22)</f>
        <v>56160.9</v>
      </c>
      <c r="F23" s="145">
        <f>E23/E8</f>
        <v>0.232640091331313</v>
      </c>
      <c r="G23" s="146">
        <f t="shared" si="0"/>
        <v>0.16446328972195134</v>
      </c>
    </row>
    <row r="24" spans="1:7" ht="4.5" customHeight="1">
      <c r="A24" s="32"/>
      <c r="B24" s="5"/>
      <c r="C24" s="147"/>
      <c r="D24" s="140"/>
      <c r="E24" s="147"/>
      <c r="F24" s="140"/>
      <c r="G24" s="140"/>
    </row>
    <row r="25" spans="1:7" ht="12.75">
      <c r="A25" s="99" t="s">
        <v>101</v>
      </c>
      <c r="B25" s="83"/>
      <c r="C25" s="148"/>
      <c r="D25" s="149"/>
      <c r="E25" s="148"/>
      <c r="F25" s="149"/>
      <c r="G25" s="150"/>
    </row>
    <row r="26" spans="1:7" ht="12.75">
      <c r="A26" s="30" t="s">
        <v>74</v>
      </c>
      <c r="B26" s="5"/>
      <c r="C26" s="142">
        <v>47465.6</v>
      </c>
      <c r="D26" s="140">
        <f>C26/C8</f>
        <v>0.19142681651528956</v>
      </c>
      <c r="E26" s="143">
        <v>44288.4</v>
      </c>
      <c r="F26" s="140">
        <f>E26/E8</f>
        <v>0.18345962085575057</v>
      </c>
      <c r="G26" s="141">
        <f t="shared" si="0"/>
        <v>-0.06693689745836984</v>
      </c>
    </row>
    <row r="27" spans="1:7" ht="12.75">
      <c r="A27" s="30" t="s">
        <v>58</v>
      </c>
      <c r="B27" s="5"/>
      <c r="C27" s="142">
        <v>0</v>
      </c>
      <c r="D27" s="140">
        <f>C27/C8</f>
        <v>0</v>
      </c>
      <c r="E27" s="142">
        <v>0</v>
      </c>
      <c r="F27" s="140">
        <f>E27/E8</f>
        <v>0</v>
      </c>
      <c r="G27" s="141">
        <v>0</v>
      </c>
    </row>
    <row r="28" spans="1:7" ht="12.75">
      <c r="A28" s="35" t="s">
        <v>4</v>
      </c>
      <c r="B28" s="78"/>
      <c r="C28" s="144">
        <f>SUM(C26:C27)</f>
        <v>47465.6</v>
      </c>
      <c r="D28" s="145">
        <f>C28/C8</f>
        <v>0.19142681651528956</v>
      </c>
      <c r="E28" s="144">
        <f>SUM(E26:E27)</f>
        <v>44288.4</v>
      </c>
      <c r="F28" s="145">
        <f>E28/E8</f>
        <v>0.18345962085575057</v>
      </c>
      <c r="G28" s="146">
        <f t="shared" si="0"/>
        <v>-0.06693689745836984</v>
      </c>
    </row>
    <row r="29" spans="1:7" ht="13.5" thickBot="1">
      <c r="A29" s="79"/>
      <c r="B29" s="5"/>
      <c r="C29" s="80"/>
      <c r="D29" s="81"/>
      <c r="E29" s="82"/>
      <c r="F29" s="81"/>
      <c r="G29" s="81"/>
    </row>
    <row r="30" spans="1:7" ht="12.75">
      <c r="A30" s="110"/>
      <c r="B30" s="5"/>
      <c r="C30" s="93">
        <v>2008</v>
      </c>
      <c r="D30" s="94" t="s">
        <v>63</v>
      </c>
      <c r="E30" s="94">
        <v>2009</v>
      </c>
      <c r="F30" s="94" t="s">
        <v>63</v>
      </c>
      <c r="G30" s="95" t="s">
        <v>102</v>
      </c>
    </row>
    <row r="31" spans="1:7" ht="20.25">
      <c r="A31" s="108" t="s">
        <v>116</v>
      </c>
      <c r="B31" s="5"/>
      <c r="C31" s="96" t="s">
        <v>95</v>
      </c>
      <c r="D31" s="87" t="s">
        <v>91</v>
      </c>
      <c r="E31" s="87" t="s">
        <v>17</v>
      </c>
      <c r="F31" s="87" t="s">
        <v>91</v>
      </c>
      <c r="G31" s="88" t="s">
        <v>103</v>
      </c>
    </row>
    <row r="32" spans="1:7" ht="12.75" customHeight="1" thickBot="1">
      <c r="A32" s="111"/>
      <c r="B32" s="6"/>
      <c r="C32" s="97"/>
      <c r="D32" s="91" t="s">
        <v>92</v>
      </c>
      <c r="E32" s="91"/>
      <c r="F32" s="91" t="s">
        <v>92</v>
      </c>
      <c r="G32" s="92" t="s">
        <v>63</v>
      </c>
    </row>
    <row r="33" spans="1:7" ht="12.75">
      <c r="A33" s="43" t="s">
        <v>105</v>
      </c>
      <c r="B33" s="53"/>
      <c r="C33" s="128">
        <v>346480</v>
      </c>
      <c r="D33" s="151"/>
      <c r="E33" s="128">
        <v>355758</v>
      </c>
      <c r="F33" s="151"/>
      <c r="G33" s="130">
        <f>E33/C33-1</f>
        <v>0.02677788039713702</v>
      </c>
    </row>
    <row r="34" spans="1:7" ht="12.75">
      <c r="A34" s="43" t="s">
        <v>138</v>
      </c>
      <c r="B34" s="59"/>
      <c r="C34" s="128">
        <v>97016.85</v>
      </c>
      <c r="D34" s="152"/>
      <c r="E34" s="128">
        <v>107026.2</v>
      </c>
      <c r="F34" s="152"/>
      <c r="G34" s="130">
        <f>E34/C34-1</f>
        <v>0.10317125324106069</v>
      </c>
    </row>
    <row r="35" spans="1:7" ht="12.75">
      <c r="A35" s="43" t="s">
        <v>106</v>
      </c>
      <c r="B35" s="59"/>
      <c r="C35" s="128">
        <v>5155.04</v>
      </c>
      <c r="D35" s="152"/>
      <c r="E35" s="128">
        <v>2909.7</v>
      </c>
      <c r="F35" s="152"/>
      <c r="G35" s="130">
        <f>E35/C35-1</f>
        <v>-0.43556209069182783</v>
      </c>
    </row>
    <row r="36" spans="1:7" ht="13.5" thickBot="1">
      <c r="A36" s="43" t="s">
        <v>87</v>
      </c>
      <c r="B36" s="4"/>
      <c r="C36" s="128">
        <v>16243.15</v>
      </c>
      <c r="D36" s="152"/>
      <c r="E36" s="128">
        <v>11552.7</v>
      </c>
      <c r="F36" s="152"/>
      <c r="G36" s="130">
        <f>E36/C36-1</f>
        <v>-0.28876480239362434</v>
      </c>
    </row>
    <row r="37" spans="1:7" ht="13.5" thickBot="1">
      <c r="A37" s="100" t="s">
        <v>89</v>
      </c>
      <c r="B37" s="101"/>
      <c r="C37" s="131">
        <f>C33-C34-C35-C36</f>
        <v>228064.96</v>
      </c>
      <c r="D37" s="153"/>
      <c r="E37" s="131">
        <f>E33-E34-E35-E36</f>
        <v>234269.39999999997</v>
      </c>
      <c r="F37" s="153"/>
      <c r="G37" s="133">
        <f>E37/C37-1</f>
        <v>0.027204705185750466</v>
      </c>
    </row>
    <row r="38" spans="1:7" ht="5.25" customHeight="1">
      <c r="A38" s="6"/>
      <c r="B38" s="6"/>
      <c r="C38" s="147" t="s">
        <v>93</v>
      </c>
      <c r="D38" s="154"/>
      <c r="E38" s="147"/>
      <c r="F38" s="154"/>
      <c r="G38" s="154"/>
    </row>
    <row r="39" spans="1:7" ht="12.75">
      <c r="A39" s="102" t="s">
        <v>81</v>
      </c>
      <c r="B39" s="49"/>
      <c r="C39" s="155">
        <v>66480.4</v>
      </c>
      <c r="D39" s="156">
        <f>C39/C37</f>
        <v>0.29149765049396453</v>
      </c>
      <c r="E39" s="155">
        <v>70412.5</v>
      </c>
      <c r="F39" s="157">
        <f>E39/E37</f>
        <v>0.3005620879210004</v>
      </c>
      <c r="G39" s="157">
        <f>E39/C39-1</f>
        <v>0.059146756036365655</v>
      </c>
    </row>
    <row r="40" spans="1:7" ht="3.75" customHeight="1">
      <c r="A40" s="45"/>
      <c r="C40" s="158"/>
      <c r="D40" s="159"/>
      <c r="E40" s="158"/>
      <c r="F40" s="160"/>
      <c r="G40" s="160"/>
    </row>
    <row r="41" spans="1:7" ht="12.75">
      <c r="A41" s="102" t="s">
        <v>96</v>
      </c>
      <c r="B41" s="49"/>
      <c r="C41" s="155">
        <v>10703.6</v>
      </c>
      <c r="D41" s="156">
        <f>C41/C37</f>
        <v>0.04693224246284918</v>
      </c>
      <c r="E41" s="155">
        <v>11410.5</v>
      </c>
      <c r="F41" s="157">
        <f>E41/E37</f>
        <v>0.04870674531116741</v>
      </c>
      <c r="G41" s="157">
        <f>E41/C41-1</f>
        <v>0.06604320041855072</v>
      </c>
    </row>
    <row r="42" spans="1:7" ht="7.5" customHeight="1">
      <c r="A42" s="45"/>
      <c r="C42" s="158"/>
      <c r="D42" s="160"/>
      <c r="E42" s="158"/>
      <c r="F42" s="159"/>
      <c r="G42" s="159"/>
    </row>
    <row r="43" spans="1:7" ht="12.75">
      <c r="A43" s="103" t="s">
        <v>110</v>
      </c>
      <c r="B43" s="58"/>
      <c r="C43" s="161"/>
      <c r="D43" s="162"/>
      <c r="E43" s="161"/>
      <c r="F43" s="163"/>
      <c r="G43" s="163"/>
    </row>
    <row r="44" spans="1:7" ht="12.75">
      <c r="A44" s="42" t="s">
        <v>83</v>
      </c>
      <c r="B44" s="4"/>
      <c r="C44" s="143">
        <v>20978.24</v>
      </c>
      <c r="D44" s="164">
        <f>C44/C37</f>
        <v>0.0919836172992116</v>
      </c>
      <c r="E44" s="143">
        <v>20611.9</v>
      </c>
      <c r="F44" s="164">
        <f>E44/E37</f>
        <v>0.08798374862444691</v>
      </c>
      <c r="G44" s="164">
        <f>E44/C44-1</f>
        <v>-0.017462856750613986</v>
      </c>
    </row>
    <row r="45" spans="1:7" ht="12.75">
      <c r="A45" s="42" t="s">
        <v>84</v>
      </c>
      <c r="B45" s="4"/>
      <c r="C45" s="143">
        <v>6213.74</v>
      </c>
      <c r="D45" s="164">
        <f>C45/C37</f>
        <v>0.027245483041322963</v>
      </c>
      <c r="E45" s="143">
        <v>7032.2</v>
      </c>
      <c r="F45" s="164">
        <f>E45/E37</f>
        <v>0.030017578053301033</v>
      </c>
      <c r="G45" s="164">
        <f>E45/C45-1</f>
        <v>0.13171777383669103</v>
      </c>
    </row>
    <row r="46" spans="1:7" ht="12.75">
      <c r="A46" s="42" t="s">
        <v>85</v>
      </c>
      <c r="B46" s="4"/>
      <c r="C46" s="143">
        <v>751.74</v>
      </c>
      <c r="D46" s="164">
        <f>C46/C37</f>
        <v>0.003296166144943967</v>
      </c>
      <c r="E46" s="143">
        <v>244.3</v>
      </c>
      <c r="F46" s="164">
        <f>E46/E37</f>
        <v>0.0010428165180770518</v>
      </c>
      <c r="G46" s="164">
        <f>E46/C46-1</f>
        <v>-0.6750206188309789</v>
      </c>
    </row>
    <row r="47" spans="1:7" ht="12.75">
      <c r="A47" s="61" t="s">
        <v>4</v>
      </c>
      <c r="B47" s="62"/>
      <c r="C47" s="165">
        <f>SUM(C44:C46)</f>
        <v>27943.720000000005</v>
      </c>
      <c r="D47" s="166">
        <f>C47/C37</f>
        <v>0.12252526648547855</v>
      </c>
      <c r="E47" s="165">
        <f>SUM(E44:E46)</f>
        <v>27888.4</v>
      </c>
      <c r="F47" s="166">
        <f>E47/E37</f>
        <v>0.119044143195825</v>
      </c>
      <c r="G47" s="167">
        <f>E47/C47-1</f>
        <v>-0.0019796934695882618</v>
      </c>
    </row>
    <row r="48" spans="1:7" ht="3" customHeight="1">
      <c r="A48" s="44"/>
      <c r="B48" s="84"/>
      <c r="C48" s="168"/>
      <c r="D48" s="169"/>
      <c r="E48" s="168"/>
      <c r="F48" s="170"/>
      <c r="G48" s="170"/>
    </row>
    <row r="49" spans="1:7" ht="12.75">
      <c r="A49" s="103" t="s">
        <v>129</v>
      </c>
      <c r="B49" s="58"/>
      <c r="C49" s="161"/>
      <c r="D49" s="171"/>
      <c r="E49" s="161"/>
      <c r="F49" s="172"/>
      <c r="G49" s="162"/>
    </row>
    <row r="50" spans="1:7" ht="12.75">
      <c r="A50" s="42" t="s">
        <v>111</v>
      </c>
      <c r="B50" s="4"/>
      <c r="C50" s="143">
        <v>3893.04</v>
      </c>
      <c r="D50" s="173">
        <f>C50/C37</f>
        <v>0.017069873425536303</v>
      </c>
      <c r="E50" s="143">
        <v>3751.6</v>
      </c>
      <c r="F50" s="173">
        <f>E50/E37</f>
        <v>0.016014041953409195</v>
      </c>
      <c r="G50" s="164">
        <f>E50/C50-1</f>
        <v>-0.03633150442841582</v>
      </c>
    </row>
    <row r="51" spans="1:7" ht="12.75">
      <c r="A51" s="42" t="s">
        <v>41</v>
      </c>
      <c r="B51" s="4"/>
      <c r="C51" s="143">
        <v>1433.04</v>
      </c>
      <c r="D51" s="173">
        <f>C51/C37</f>
        <v>0.006283472919294573</v>
      </c>
      <c r="E51" s="143">
        <v>1363.3</v>
      </c>
      <c r="F51" s="173">
        <f>E51/E37</f>
        <v>0.005819368641401737</v>
      </c>
      <c r="G51" s="164">
        <f>E51/C51-1</f>
        <v>-0.04866577346061518</v>
      </c>
    </row>
    <row r="52" spans="1:7" ht="12.75">
      <c r="A52" s="42" t="s">
        <v>98</v>
      </c>
      <c r="B52" s="4"/>
      <c r="C52" s="143">
        <v>1367.34</v>
      </c>
      <c r="D52" s="173">
        <f>C52/C37</f>
        <v>0.005995397100896166</v>
      </c>
      <c r="E52" s="143">
        <v>1700.3</v>
      </c>
      <c r="F52" s="173">
        <f>E52/E37</f>
        <v>0.007257883445298448</v>
      </c>
      <c r="G52" s="164">
        <f>E52/C52-1</f>
        <v>0.24350929542030508</v>
      </c>
    </row>
    <row r="53" spans="1:7" ht="12.75">
      <c r="A53" s="42" t="s">
        <v>112</v>
      </c>
      <c r="B53" s="4"/>
      <c r="C53" s="143">
        <v>1795.24</v>
      </c>
      <c r="D53" s="173">
        <f>C53/C37</f>
        <v>0.007871616928790815</v>
      </c>
      <c r="E53" s="143">
        <v>2186.7</v>
      </c>
      <c r="F53" s="173">
        <f>E53/E37</f>
        <v>0.009334125583622958</v>
      </c>
      <c r="G53" s="164">
        <f>E53/C53-1</f>
        <v>0.21805441055234942</v>
      </c>
    </row>
    <row r="54" spans="1:7" ht="12.75">
      <c r="A54" s="61" t="s">
        <v>4</v>
      </c>
      <c r="B54" s="62"/>
      <c r="C54" s="165">
        <f>SUM(C50:C53)</f>
        <v>8488.66</v>
      </c>
      <c r="D54" s="174">
        <f>C54/C37</f>
        <v>0.037220360374517855</v>
      </c>
      <c r="E54" s="165">
        <f>SUM(E50:E53)</f>
        <v>9001.9</v>
      </c>
      <c r="F54" s="174">
        <f>E54/E37</f>
        <v>0.03842541962373234</v>
      </c>
      <c r="G54" s="166">
        <f>E54/C54-1</f>
        <v>0.06046183967787622</v>
      </c>
    </row>
    <row r="55" spans="1:7" ht="2.25" customHeight="1">
      <c r="A55" s="44"/>
      <c r="B55" s="84"/>
      <c r="C55" s="168"/>
      <c r="D55" s="169"/>
      <c r="E55" s="168"/>
      <c r="F55" s="169"/>
      <c r="G55" s="169"/>
    </row>
    <row r="56" spans="1:7" ht="12.75">
      <c r="A56" s="104" t="s">
        <v>46</v>
      </c>
      <c r="B56" s="4"/>
      <c r="C56" s="143"/>
      <c r="D56" s="175"/>
      <c r="E56" s="143"/>
      <c r="F56" s="175"/>
      <c r="G56" s="163"/>
    </row>
    <row r="57" spans="1:7" ht="12.75">
      <c r="A57" s="42" t="s">
        <v>47</v>
      </c>
      <c r="B57" s="4"/>
      <c r="C57" s="143">
        <v>12673.04</v>
      </c>
      <c r="D57" s="173">
        <f>C57/C37</f>
        <v>0.05556767685838281</v>
      </c>
      <c r="E57" s="143">
        <v>13718.5</v>
      </c>
      <c r="F57" s="173">
        <f>E57/E37</f>
        <v>0.05855865085239473</v>
      </c>
      <c r="G57" s="164">
        <f>E57/C57-1</f>
        <v>0.08249480787561625</v>
      </c>
    </row>
    <row r="58" spans="1:7" ht="12.75">
      <c r="A58" s="42" t="s">
        <v>48</v>
      </c>
      <c r="B58" s="4"/>
      <c r="C58" s="143">
        <v>5701.64</v>
      </c>
      <c r="D58" s="173">
        <f>C58/C37</f>
        <v>0.02500007015545045</v>
      </c>
      <c r="E58" s="143">
        <v>5729.7</v>
      </c>
      <c r="F58" s="173">
        <f>E58/E37</f>
        <v>0.02445773967918986</v>
      </c>
      <c r="G58" s="164">
        <f>E58/C58-1</f>
        <v>0.004921391038367862</v>
      </c>
    </row>
    <row r="59" spans="1:7" ht="12.75">
      <c r="A59" s="42" t="s">
        <v>136</v>
      </c>
      <c r="B59" s="4"/>
      <c r="C59" s="143">
        <v>251.84</v>
      </c>
      <c r="D59" s="173">
        <f>C59/C37</f>
        <v>0.0011042467900373649</v>
      </c>
      <c r="E59" s="143">
        <v>167.2</v>
      </c>
      <c r="F59" s="173">
        <f>E59/E37</f>
        <v>0.0007137082350490504</v>
      </c>
      <c r="G59" s="164">
        <f>E59/C59-1</f>
        <v>-0.3360864040660737</v>
      </c>
    </row>
    <row r="60" spans="1:7" ht="12.75">
      <c r="A60" s="61" t="s">
        <v>4</v>
      </c>
      <c r="B60" s="62"/>
      <c r="C60" s="165">
        <f>SUM(C57:C59)</f>
        <v>18626.52</v>
      </c>
      <c r="D60" s="174">
        <f>C60/C37</f>
        <v>0.08167199380387062</v>
      </c>
      <c r="E60" s="165">
        <f>SUM(E57:E59)</f>
        <v>19615.4</v>
      </c>
      <c r="F60" s="174">
        <f>E60/E37</f>
        <v>0.08373009876663365</v>
      </c>
      <c r="G60" s="166">
        <f>E60/C60-1</f>
        <v>0.05308989548235532</v>
      </c>
    </row>
    <row r="61" spans="1:7" ht="3" customHeight="1">
      <c r="A61" s="44"/>
      <c r="B61" s="84"/>
      <c r="C61" s="168"/>
      <c r="D61" s="169"/>
      <c r="E61" s="168"/>
      <c r="F61" s="169"/>
      <c r="G61" s="169"/>
    </row>
    <row r="62" spans="1:7" ht="12.75">
      <c r="A62" s="103" t="s">
        <v>49</v>
      </c>
      <c r="B62" s="58"/>
      <c r="C62" s="161"/>
      <c r="D62" s="171"/>
      <c r="E62" s="161"/>
      <c r="F62" s="171"/>
      <c r="G62" s="163"/>
    </row>
    <row r="63" spans="1:7" ht="12.75">
      <c r="A63" s="42" t="s">
        <v>113</v>
      </c>
      <c r="B63" s="4"/>
      <c r="C63" s="143">
        <v>6657.84</v>
      </c>
      <c r="D63" s="173">
        <f>C63/C37</f>
        <v>0.029192735262795304</v>
      </c>
      <c r="E63" s="143">
        <v>7202.9</v>
      </c>
      <c r="F63" s="173">
        <f>42/E37</f>
        <v>0.00017928077674677105</v>
      </c>
      <c r="G63" s="164">
        <f aca="true" t="shared" si="1" ref="G63:G68">E63/C63-1</f>
        <v>0.08186739242757413</v>
      </c>
    </row>
    <row r="64" spans="1:7" ht="12.75">
      <c r="A64" s="42" t="s">
        <v>114</v>
      </c>
      <c r="B64" s="4"/>
      <c r="C64" s="143">
        <v>5798.04</v>
      </c>
      <c r="D64" s="173">
        <f>C64/C37</f>
        <v>0.025422756744394228</v>
      </c>
      <c r="E64" s="143">
        <v>5905.9</v>
      </c>
      <c r="F64" s="173">
        <f>E64/E37</f>
        <v>0.025209865223541787</v>
      </c>
      <c r="G64" s="164">
        <f t="shared" si="1"/>
        <v>0.018602838200495242</v>
      </c>
    </row>
    <row r="65" spans="1:7" ht="12.75">
      <c r="A65" s="42" t="s">
        <v>51</v>
      </c>
      <c r="B65" s="4"/>
      <c r="C65" s="143">
        <v>2033.64</v>
      </c>
      <c r="D65" s="173">
        <f>C65/C37</f>
        <v>0.008916933140452615</v>
      </c>
      <c r="E65" s="143">
        <v>2148.2</v>
      </c>
      <c r="F65" s="173">
        <f>E65/E37</f>
        <v>0.009169784871605084</v>
      </c>
      <c r="G65" s="164">
        <f t="shared" si="1"/>
        <v>0.05633248755925324</v>
      </c>
    </row>
    <row r="66" spans="1:7" ht="12.75">
      <c r="A66" s="42" t="s">
        <v>86</v>
      </c>
      <c r="B66" s="4"/>
      <c r="C66" s="143">
        <v>2447.44</v>
      </c>
      <c r="D66" s="173">
        <f>C66/C37</f>
        <v>0.010731328477640757</v>
      </c>
      <c r="E66" s="143">
        <v>1994.5</v>
      </c>
      <c r="F66" s="173">
        <f>E66/E37</f>
        <v>0.008513702600510355</v>
      </c>
      <c r="G66" s="164">
        <f t="shared" si="1"/>
        <v>-0.18506684535678097</v>
      </c>
    </row>
    <row r="67" spans="1:7" ht="12.75">
      <c r="A67" s="42" t="s">
        <v>11</v>
      </c>
      <c r="B67" s="4"/>
      <c r="C67" s="143">
        <v>3389.94</v>
      </c>
      <c r="D67" s="173">
        <f>C67/C37</f>
        <v>0.014863922980540283</v>
      </c>
      <c r="E67" s="143">
        <v>6347.6</v>
      </c>
      <c r="F67" s="173">
        <f>E67/E37</f>
        <v>0.027095301392328665</v>
      </c>
      <c r="G67" s="164">
        <f t="shared" si="1"/>
        <v>0.8724815188469413</v>
      </c>
    </row>
    <row r="68" spans="1:7" ht="12.75">
      <c r="A68" s="61" t="s">
        <v>4</v>
      </c>
      <c r="B68" s="62"/>
      <c r="C68" s="165">
        <f>SUM(C63:C67)</f>
        <v>20326.899999999998</v>
      </c>
      <c r="D68" s="174">
        <f>C68/C37</f>
        <v>0.08912767660582317</v>
      </c>
      <c r="E68" s="165">
        <f>SUM(E63:E67)</f>
        <v>23599.1</v>
      </c>
      <c r="F68" s="174">
        <f>E68/E37</f>
        <v>0.10073488044106486</v>
      </c>
      <c r="G68" s="166">
        <f t="shared" si="1"/>
        <v>0.1609788014896516</v>
      </c>
    </row>
    <row r="69" spans="1:7" ht="3.75" customHeight="1">
      <c r="A69" s="44"/>
      <c r="B69" s="84"/>
      <c r="C69" s="168"/>
      <c r="D69" s="169"/>
      <c r="E69" s="168"/>
      <c r="F69" s="169"/>
      <c r="G69" s="169"/>
    </row>
    <row r="70" spans="1:7" ht="12.75">
      <c r="A70" s="103" t="s">
        <v>130</v>
      </c>
      <c r="B70" s="58"/>
      <c r="C70" s="161"/>
      <c r="D70" s="171"/>
      <c r="E70" s="161"/>
      <c r="F70" s="171"/>
      <c r="G70" s="163"/>
    </row>
    <row r="71" spans="1:7" ht="12.75">
      <c r="A71" s="42" t="s">
        <v>53</v>
      </c>
      <c r="B71" s="4"/>
      <c r="C71" s="143">
        <v>13817.94</v>
      </c>
      <c r="D71" s="173">
        <f>C71/C37</f>
        <v>0.06058773780943816</v>
      </c>
      <c r="E71" s="143">
        <v>16733.2</v>
      </c>
      <c r="F71" s="173">
        <f>E71/E37</f>
        <v>0.07142716889188261</v>
      </c>
      <c r="G71" s="164">
        <f>E71/C71-1</f>
        <v>0.2109764552458615</v>
      </c>
    </row>
    <row r="72" spans="1:7" ht="12.75">
      <c r="A72" s="42" t="s">
        <v>66</v>
      </c>
      <c r="B72" s="4"/>
      <c r="C72" s="143">
        <v>2996.44</v>
      </c>
      <c r="D72" s="173">
        <f>C72/C37</f>
        <v>0.0131385373711069</v>
      </c>
      <c r="E72" s="143">
        <v>5380</v>
      </c>
      <c r="F72" s="173">
        <f>E72/E37</f>
        <v>0.022965013783276863</v>
      </c>
      <c r="G72" s="164">
        <f aca="true" t="shared" si="2" ref="G72:G78">E72/C72-1</f>
        <v>0.7954639505546581</v>
      </c>
    </row>
    <row r="73" spans="1:7" ht="12.75">
      <c r="A73" s="42" t="s">
        <v>54</v>
      </c>
      <c r="B73" s="4"/>
      <c r="C73" s="143">
        <v>6389.24</v>
      </c>
      <c r="D73" s="173">
        <f>C73/C37</f>
        <v>0.0280150006384146</v>
      </c>
      <c r="E73" s="143">
        <v>5458</v>
      </c>
      <c r="F73" s="173">
        <f>E73/E37</f>
        <v>0.02329796379723515</v>
      </c>
      <c r="G73" s="164">
        <f t="shared" si="2"/>
        <v>-0.14575129436364886</v>
      </c>
    </row>
    <row r="74" spans="1:7" ht="12.75">
      <c r="A74" s="42" t="s">
        <v>55</v>
      </c>
      <c r="B74" s="4"/>
      <c r="C74" s="143">
        <v>17106</v>
      </c>
      <c r="D74" s="173">
        <f>C74/C37</f>
        <v>0.07500494595925652</v>
      </c>
      <c r="E74" s="143">
        <v>17430.9</v>
      </c>
      <c r="F74" s="173">
        <f>E74/E37</f>
        <v>0.07440536408084028</v>
      </c>
      <c r="G74" s="164">
        <f t="shared" si="2"/>
        <v>0.018993335671694256</v>
      </c>
    </row>
    <row r="75" spans="1:7" ht="12.75">
      <c r="A75" s="42" t="s">
        <v>131</v>
      </c>
      <c r="B75" s="4"/>
      <c r="C75" s="143">
        <v>19656.24</v>
      </c>
      <c r="D75" s="173">
        <f>C75/C37</f>
        <v>0.08618702320601991</v>
      </c>
      <c r="E75" s="143">
        <v>11581.4</v>
      </c>
      <c r="F75" s="173">
        <f>E75/E37</f>
        <v>0.049436247328929865</v>
      </c>
      <c r="G75" s="164">
        <f t="shared" si="2"/>
        <v>-0.4108028798997164</v>
      </c>
    </row>
    <row r="76" spans="1:7" ht="12.75">
      <c r="A76" s="42" t="s">
        <v>56</v>
      </c>
      <c r="B76" s="4"/>
      <c r="C76" s="143">
        <v>4644.04</v>
      </c>
      <c r="D76" s="173">
        <f>C76/C37</f>
        <v>0.02036279488089709</v>
      </c>
      <c r="E76" s="143">
        <v>3511.6</v>
      </c>
      <c r="F76" s="173">
        <f>E76/E37</f>
        <v>0.014989580371999076</v>
      </c>
      <c r="G76" s="164">
        <f t="shared" si="2"/>
        <v>-0.24384802887141366</v>
      </c>
    </row>
    <row r="77" spans="1:7" ht="12.75">
      <c r="A77" s="42" t="s">
        <v>97</v>
      </c>
      <c r="B77" s="4"/>
      <c r="C77" s="143">
        <v>3435.24</v>
      </c>
      <c r="D77" s="173">
        <f>C77/C37</f>
        <v>0.015062550599618635</v>
      </c>
      <c r="E77" s="143">
        <v>3601.4</v>
      </c>
      <c r="F77" s="173">
        <f>E77/E37</f>
        <v>0.015372899747043364</v>
      </c>
      <c r="G77" s="164">
        <f t="shared" si="2"/>
        <v>0.04836925513210155</v>
      </c>
    </row>
    <row r="78" spans="1:7" ht="12.75">
      <c r="A78" s="61" t="s">
        <v>4</v>
      </c>
      <c r="B78" s="62"/>
      <c r="C78" s="165">
        <f>SUM(C71:C77)</f>
        <v>68045.14</v>
      </c>
      <c r="D78" s="174">
        <f>C78/C37</f>
        <v>0.2983585904647518</v>
      </c>
      <c r="E78" s="165">
        <f>SUM(E71:E77)</f>
        <v>63696.50000000001</v>
      </c>
      <c r="F78" s="174">
        <f>E78/E37</f>
        <v>0.2718942380012072</v>
      </c>
      <c r="G78" s="166">
        <f t="shared" si="2"/>
        <v>-0.06390816449198267</v>
      </c>
    </row>
    <row r="79" spans="1:7" ht="4.5" customHeight="1">
      <c r="A79" s="44"/>
      <c r="B79" s="84"/>
      <c r="C79" s="168"/>
      <c r="D79" s="169"/>
      <c r="E79" s="168"/>
      <c r="F79" s="169"/>
      <c r="G79" s="169"/>
    </row>
    <row r="80" spans="1:11" ht="12.75">
      <c r="A80" s="60" t="s">
        <v>117</v>
      </c>
      <c r="B80" s="49"/>
      <c r="C80" s="155">
        <v>7449.34</v>
      </c>
      <c r="D80" s="156">
        <f>C80/C37</f>
        <v>0.03266323770210031</v>
      </c>
      <c r="E80" s="155">
        <v>8645.4</v>
      </c>
      <c r="F80" s="156">
        <f>E80/E37</f>
        <v>0.036903667316346055</v>
      </c>
      <c r="G80" s="157">
        <f>E80/C80-1</f>
        <v>0.16055919047861944</v>
      </c>
      <c r="K80" s="13"/>
    </row>
    <row r="81" spans="1:7" ht="13.5" thickBot="1">
      <c r="A81" s="4"/>
      <c r="B81" s="4"/>
      <c r="C81" s="176"/>
      <c r="D81" s="159"/>
      <c r="E81" s="177"/>
      <c r="F81" s="159"/>
      <c r="G81" s="159"/>
    </row>
    <row r="82" spans="1:11" ht="39" thickBot="1">
      <c r="A82" s="4"/>
      <c r="B82" s="4"/>
      <c r="C82" s="176"/>
      <c r="D82" s="178" t="s">
        <v>118</v>
      </c>
      <c r="E82" s="177"/>
      <c r="F82" s="178" t="s">
        <v>118</v>
      </c>
      <c r="G82" s="178" t="s">
        <v>119</v>
      </c>
      <c r="K82" s="13"/>
    </row>
    <row r="83" spans="1:7" ht="12.75">
      <c r="A83" s="112" t="s">
        <v>107</v>
      </c>
      <c r="B83" s="105"/>
      <c r="C83" s="179">
        <f>C8-C37</f>
        <v>19891.939999999973</v>
      </c>
      <c r="D83" s="180">
        <f>C83/C8</f>
        <v>0.08022337753053041</v>
      </c>
      <c r="E83" s="179">
        <f>E8-E37</f>
        <v>7137.399999999994</v>
      </c>
      <c r="F83" s="180">
        <f>E83/E8</f>
        <v>0.029565861442179736</v>
      </c>
      <c r="G83" s="181">
        <f>E83/C83-1</f>
        <v>-0.6411913569013377</v>
      </c>
    </row>
    <row r="84" spans="1:7" ht="13.5" thickBot="1">
      <c r="A84" s="113" t="s">
        <v>108</v>
      </c>
      <c r="B84" s="106"/>
      <c r="C84" s="182">
        <v>9066.5</v>
      </c>
      <c r="D84" s="183"/>
      <c r="E84" s="182">
        <v>9161</v>
      </c>
      <c r="F84" s="184"/>
      <c r="G84" s="184"/>
    </row>
    <row r="85" spans="1:7" ht="13.5" thickBot="1">
      <c r="A85" s="114" t="s">
        <v>109</v>
      </c>
      <c r="B85" s="9"/>
      <c r="C85" s="185">
        <f>C83-C84</f>
        <v>10825.439999999973</v>
      </c>
      <c r="D85" s="186"/>
      <c r="E85" s="185">
        <f>E83-E84</f>
        <v>-2023.6000000000058</v>
      </c>
      <c r="F85" s="187"/>
      <c r="G85" s="188"/>
    </row>
    <row r="86" spans="3:5" ht="12.75">
      <c r="C86" s="13"/>
      <c r="E86" s="57"/>
    </row>
    <row r="87" ht="12.75">
      <c r="E87" s="57"/>
    </row>
    <row r="88" ht="12.75">
      <c r="E88" s="57"/>
    </row>
    <row r="89" ht="12.75">
      <c r="E89" s="57"/>
    </row>
    <row r="90" ht="12.75">
      <c r="E90" s="57"/>
    </row>
    <row r="91" ht="12.75">
      <c r="E91" s="57"/>
    </row>
    <row r="92" ht="12.75">
      <c r="E92" s="57"/>
    </row>
    <row r="93" ht="12.75">
      <c r="E93" s="57"/>
    </row>
    <row r="94" ht="12.75">
      <c r="E94" s="57"/>
    </row>
  </sheetData>
  <mergeCells count="1">
    <mergeCell ref="A1:G1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r:id="rId1"/>
  <rowBreaks count="1" manualBreakCount="1">
    <brk id="29" max="255" man="1"/>
  </rowBreaks>
  <ignoredErrors>
    <ignoredError sqref="D15 D23 D28 D47 D54 D60 D68:E68 D78:E78 D83:E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28">
      <selection activeCell="E53" sqref="E53"/>
    </sheetView>
  </sheetViews>
  <sheetFormatPr defaultColWidth="9.140625" defaultRowHeight="12.75"/>
  <cols>
    <col min="1" max="1" width="34.28125" style="0" customWidth="1"/>
    <col min="2" max="2" width="2.8515625" style="0" customWidth="1"/>
    <col min="3" max="3" width="11.7109375" style="0" customWidth="1"/>
    <col min="5" max="5" width="10.7109375" style="0" customWidth="1"/>
    <col min="6" max="6" width="9.57421875" style="0" customWidth="1"/>
  </cols>
  <sheetData>
    <row r="1" spans="1:6" ht="18.75" thickBot="1">
      <c r="A1" s="8" t="s">
        <v>40</v>
      </c>
      <c r="B1" s="9"/>
      <c r="C1" s="10"/>
      <c r="D1" s="10"/>
      <c r="E1" s="10"/>
      <c r="F1" s="6"/>
    </row>
    <row r="2" spans="1:4" ht="12.75" customHeight="1" thickBot="1">
      <c r="A2" s="5" t="s">
        <v>43</v>
      </c>
      <c r="B2" s="6"/>
      <c r="C2" s="6"/>
      <c r="D2" s="6"/>
    </row>
    <row r="3" spans="1:6" ht="15.75">
      <c r="A3" s="7"/>
      <c r="B3" s="7"/>
      <c r="C3" s="19">
        <v>2008</v>
      </c>
      <c r="D3" s="20" t="s">
        <v>63</v>
      </c>
      <c r="E3" s="21">
        <v>2009</v>
      </c>
      <c r="F3" s="120" t="s">
        <v>63</v>
      </c>
    </row>
    <row r="4" spans="1:6" ht="13.5" thickBot="1">
      <c r="A4" s="4"/>
      <c r="B4" s="4"/>
      <c r="C4" s="23" t="s">
        <v>17</v>
      </c>
      <c r="D4" s="24" t="s">
        <v>71</v>
      </c>
      <c r="E4" s="25" t="s">
        <v>17</v>
      </c>
      <c r="F4" s="121" t="s">
        <v>71</v>
      </c>
    </row>
    <row r="6" spans="1:6" ht="12.75">
      <c r="A6" s="47" t="s">
        <v>81</v>
      </c>
      <c r="C6" s="16">
        <v>67408.5</v>
      </c>
      <c r="D6" s="70">
        <f>C6/C53</f>
        <v>0.16331097660247465</v>
      </c>
      <c r="E6" s="16">
        <v>72882.5</v>
      </c>
      <c r="F6" s="70">
        <f>E6/E53</f>
        <v>0.1803282663521422</v>
      </c>
    </row>
    <row r="7" spans="1:6" ht="12.75">
      <c r="A7" s="45"/>
      <c r="C7" s="54"/>
      <c r="D7" s="77"/>
      <c r="E7" s="54"/>
      <c r="F7" s="77"/>
    </row>
    <row r="8" spans="1:6" ht="12.75">
      <c r="A8" s="47" t="s">
        <v>82</v>
      </c>
      <c r="C8" s="16">
        <v>11003.6</v>
      </c>
      <c r="D8" s="70">
        <f>C8/C53</f>
        <v>0.026658487611250663</v>
      </c>
      <c r="E8" s="16">
        <v>12144.3</v>
      </c>
      <c r="F8" s="70">
        <f>E8/E53</f>
        <v>0.030047824444281144</v>
      </c>
    </row>
    <row r="9" spans="1:6" ht="12.75">
      <c r="A9" s="45"/>
      <c r="C9" s="13"/>
      <c r="D9" s="65"/>
      <c r="E9" s="13"/>
      <c r="F9" s="65"/>
    </row>
    <row r="10" spans="1:6" ht="12.75">
      <c r="A10" s="48" t="s">
        <v>44</v>
      </c>
      <c r="C10" s="14"/>
      <c r="D10" s="63"/>
      <c r="E10" s="14"/>
      <c r="F10" s="63"/>
    </row>
    <row r="11" spans="1:6" ht="12.75">
      <c r="A11" s="43" t="s">
        <v>83</v>
      </c>
      <c r="C11" s="11">
        <v>51630.7</v>
      </c>
      <c r="D11" s="67">
        <f>C11/C53</f>
        <v>0.12508600606257947</v>
      </c>
      <c r="E11" s="126">
        <v>26707.8</v>
      </c>
      <c r="F11" s="67">
        <f>E11/E53</f>
        <v>0.0660813126893252</v>
      </c>
    </row>
    <row r="12" spans="1:6" ht="12.75">
      <c r="A12" s="43" t="s">
        <v>84</v>
      </c>
      <c r="C12" s="12">
        <v>9847.9</v>
      </c>
      <c r="D12" s="68">
        <f>C12/C53</f>
        <v>0.023858566300741155</v>
      </c>
      <c r="E12" s="14">
        <v>7539.8</v>
      </c>
      <c r="F12" s="68">
        <f>E12/E53</f>
        <v>0.018655219876402177</v>
      </c>
    </row>
    <row r="13" spans="1:6" ht="12.75">
      <c r="A13" s="43" t="s">
        <v>85</v>
      </c>
      <c r="C13" s="15">
        <v>781.7</v>
      </c>
      <c r="D13" s="74">
        <f>C13/C53</f>
        <v>0.0018938292709399327</v>
      </c>
      <c r="E13" s="127">
        <v>244.3</v>
      </c>
      <c r="F13" s="74">
        <f>E13/E53</f>
        <v>0.0006044550539543559</v>
      </c>
    </row>
    <row r="14" spans="1:6" ht="12.75">
      <c r="A14" s="44" t="s">
        <v>4</v>
      </c>
      <c r="C14" s="55">
        <f>SUM(C11:C13)</f>
        <v>62260.299999999996</v>
      </c>
      <c r="D14" s="69">
        <f>C14/C53</f>
        <v>0.15083840163426054</v>
      </c>
      <c r="E14" s="55">
        <f>SUM(E11:E13)</f>
        <v>34491.9</v>
      </c>
      <c r="F14" s="69">
        <f>E14/E53</f>
        <v>0.08534098761968173</v>
      </c>
    </row>
    <row r="15" spans="1:6" ht="12.75">
      <c r="A15" s="45"/>
      <c r="C15" s="13"/>
      <c r="D15" s="65"/>
      <c r="E15" s="13"/>
      <c r="F15" s="65"/>
    </row>
    <row r="16" spans="1:6" ht="12.75">
      <c r="A16" s="48" t="s">
        <v>45</v>
      </c>
      <c r="C16" s="14"/>
      <c r="D16" s="63"/>
      <c r="E16" s="14"/>
      <c r="F16" s="63"/>
    </row>
    <row r="17" spans="1:6" ht="12.75">
      <c r="A17" s="43" t="s">
        <v>68</v>
      </c>
      <c r="C17" s="11">
        <v>97016.9</v>
      </c>
      <c r="D17" s="67">
        <f>C17/C53</f>
        <v>0.23504342458213168</v>
      </c>
      <c r="E17" s="126">
        <v>107026.2</v>
      </c>
      <c r="F17" s="67">
        <f>E17/E53</f>
        <v>0.26480772613806663</v>
      </c>
    </row>
    <row r="18" spans="1:6" ht="12.75">
      <c r="A18" s="43" t="s">
        <v>79</v>
      </c>
      <c r="C18" s="12">
        <v>4965.7</v>
      </c>
      <c r="D18" s="68">
        <f>C18/C53</f>
        <v>0.012030431125376004</v>
      </c>
      <c r="E18" s="14">
        <v>4478.6</v>
      </c>
      <c r="F18" s="68">
        <f>E18/E53</f>
        <v>0.011081098668194754</v>
      </c>
    </row>
    <row r="19" spans="1:6" ht="12.75">
      <c r="A19" s="43" t="s">
        <v>41</v>
      </c>
      <c r="C19" s="12">
        <v>1433</v>
      </c>
      <c r="D19" s="68">
        <f>C19/C53</f>
        <v>0.0034717376810245917</v>
      </c>
      <c r="E19" s="14">
        <v>1363.3</v>
      </c>
      <c r="F19" s="68">
        <f>E19/E53</f>
        <v>0.0033731214697338245</v>
      </c>
    </row>
    <row r="20" spans="1:6" ht="12.75">
      <c r="A20" s="43" t="s">
        <v>42</v>
      </c>
      <c r="C20" s="12">
        <v>1367.3</v>
      </c>
      <c r="D20" s="68">
        <f>C20/C53</f>
        <v>0.003312565897602878</v>
      </c>
      <c r="E20" s="14">
        <v>1700.3</v>
      </c>
      <c r="F20" s="68">
        <f>E20/E53</f>
        <v>0.004206937897006104</v>
      </c>
    </row>
    <row r="21" spans="1:6" ht="12.75">
      <c r="A21" s="43" t="s">
        <v>78</v>
      </c>
      <c r="C21" s="15">
        <v>1795.2</v>
      </c>
      <c r="D21" s="74">
        <f>C21/C53</f>
        <v>0.0043492417899339475</v>
      </c>
      <c r="E21" s="127">
        <v>2186.7</v>
      </c>
      <c r="F21" s="74">
        <f>E21/E53</f>
        <v>0.005410404692926688</v>
      </c>
    </row>
    <row r="22" spans="1:6" ht="12.75">
      <c r="A22" s="44" t="s">
        <v>4</v>
      </c>
      <c r="C22" s="55">
        <f>SUM(C17:C21)</f>
        <v>106578.09999999999</v>
      </c>
      <c r="D22" s="69">
        <f>C22/C53</f>
        <v>0.2582074010760691</v>
      </c>
      <c r="E22" s="55">
        <f>SUM(E17:E21)</f>
        <v>116755.1</v>
      </c>
      <c r="F22" s="69">
        <f>E22/E53</f>
        <v>0.288879288865928</v>
      </c>
    </row>
    <row r="23" spans="1:6" ht="12.75">
      <c r="A23" s="45"/>
      <c r="C23" s="13"/>
      <c r="D23" s="65"/>
      <c r="E23" s="13"/>
      <c r="F23" s="65"/>
    </row>
    <row r="24" spans="1:6" ht="12.75">
      <c r="A24" s="48" t="s">
        <v>46</v>
      </c>
      <c r="C24" s="14"/>
      <c r="D24" s="63"/>
      <c r="E24" s="14"/>
      <c r="F24" s="63"/>
    </row>
    <row r="25" spans="1:6" ht="12.75">
      <c r="A25" s="43" t="s">
        <v>47</v>
      </c>
      <c r="C25" s="11">
        <v>12673</v>
      </c>
      <c r="D25" s="67">
        <f>C25/C53</f>
        <v>0.030702952987874843</v>
      </c>
      <c r="E25" s="126">
        <v>13718.5</v>
      </c>
      <c r="F25" s="67">
        <f>E25/E53</f>
        <v>0.03394276159505866</v>
      </c>
    </row>
    <row r="26" spans="1:6" ht="12.75">
      <c r="A26" s="43" t="s">
        <v>48</v>
      </c>
      <c r="C26" s="12">
        <v>5701.6</v>
      </c>
      <c r="D26" s="68">
        <f>C26/C53</f>
        <v>0.013813300462058488</v>
      </c>
      <c r="E26" s="14">
        <v>5729.7</v>
      </c>
      <c r="F26" s="68">
        <f>E26/E53</f>
        <v>0.014176611226534066</v>
      </c>
    </row>
    <row r="27" spans="1:6" ht="12.75">
      <c r="A27" s="43" t="s">
        <v>139</v>
      </c>
      <c r="C27" s="15">
        <v>3895</v>
      </c>
      <c r="D27" s="74">
        <f>C27/C53</f>
        <v>0.009436439823859584</v>
      </c>
      <c r="E27" s="127">
        <v>4065.7</v>
      </c>
      <c r="F27" s="74">
        <f>E27/E53</f>
        <v>0.010059487977332068</v>
      </c>
    </row>
    <row r="28" spans="1:6" ht="12.75">
      <c r="A28" s="44" t="s">
        <v>4</v>
      </c>
      <c r="C28" s="55">
        <f>SUM(C25:C27)</f>
        <v>22269.6</v>
      </c>
      <c r="D28" s="69">
        <f>C28/C53</f>
        <v>0.05395269327379291</v>
      </c>
      <c r="E28" s="55">
        <f>SUM(E25:E27)</f>
        <v>23513.9</v>
      </c>
      <c r="F28" s="69">
        <f>E28/E53</f>
        <v>0.0581788607989248</v>
      </c>
    </row>
    <row r="29" spans="1:6" ht="12.75">
      <c r="A29" s="45"/>
      <c r="C29" s="13"/>
      <c r="D29" s="65"/>
      <c r="E29" s="13"/>
      <c r="F29" s="65"/>
    </row>
    <row r="30" spans="1:6" ht="12.75">
      <c r="A30" s="48" t="s">
        <v>49</v>
      </c>
      <c r="C30" s="14"/>
      <c r="D30" s="63"/>
      <c r="E30" s="14"/>
      <c r="F30" s="63"/>
    </row>
    <row r="31" spans="1:6" ht="12.75">
      <c r="A31" s="43" t="s">
        <v>67</v>
      </c>
      <c r="C31" s="11">
        <v>6706.5</v>
      </c>
      <c r="D31" s="67">
        <f>C31/C53</f>
        <v>0.016247877709554378</v>
      </c>
      <c r="E31" s="126">
        <v>7218.9</v>
      </c>
      <c r="F31" s="67">
        <f>E31/E53</f>
        <v>0.017861238595952105</v>
      </c>
    </row>
    <row r="32" spans="1:6" ht="12.75">
      <c r="A32" s="43" t="s">
        <v>50</v>
      </c>
      <c r="C32" s="12">
        <v>5843.6</v>
      </c>
      <c r="D32" s="68">
        <f>C32/C53</f>
        <v>0.014157324712376346</v>
      </c>
      <c r="E32" s="14">
        <v>5905.9</v>
      </c>
      <c r="F32" s="68">
        <f>E32/E53</f>
        <v>0.014612571032128653</v>
      </c>
    </row>
    <row r="33" spans="1:6" ht="12.75">
      <c r="A33" s="43" t="s">
        <v>51</v>
      </c>
      <c r="C33" s="12">
        <v>2033.6</v>
      </c>
      <c r="D33" s="68">
        <f>C33/C53</f>
        <v>0.004926814897509846</v>
      </c>
      <c r="E33" s="14">
        <v>2291</v>
      </c>
      <c r="F33" s="68">
        <f>E33/E53</f>
        <v>0.0056684671658183755</v>
      </c>
    </row>
    <row r="34" spans="1:6" ht="12.75">
      <c r="A34" s="43" t="s">
        <v>86</v>
      </c>
      <c r="C34" s="12">
        <v>2447.4</v>
      </c>
      <c r="D34" s="68">
        <f>C34/C53</f>
        <v>0.005929330635407946</v>
      </c>
      <c r="E34" s="14">
        <v>1994.5</v>
      </c>
      <c r="F34" s="68">
        <f>E34/E53</f>
        <v>0.0049348571637820825</v>
      </c>
    </row>
    <row r="35" spans="1:6" ht="12.75">
      <c r="A35" s="43" t="s">
        <v>11</v>
      </c>
      <c r="C35" s="15">
        <v>3389.9</v>
      </c>
      <c r="D35" s="74">
        <f>C35/C53</f>
        <v>0.00821273102924303</v>
      </c>
      <c r="E35" s="127">
        <v>6347.6</v>
      </c>
      <c r="F35" s="74">
        <f>E35/E53</f>
        <v>0.015705439625381373</v>
      </c>
    </row>
    <row r="36" spans="1:6" ht="12.75">
      <c r="A36" s="44" t="s">
        <v>4</v>
      </c>
      <c r="C36" s="55">
        <f>SUM(C31:C35)</f>
        <v>20421.000000000004</v>
      </c>
      <c r="D36" s="69">
        <f>C36/C53</f>
        <v>0.049474078984091556</v>
      </c>
      <c r="E36" s="55">
        <f>SUM(E31:E35)</f>
        <v>23757.9</v>
      </c>
      <c r="F36" s="69">
        <f>E36/E53</f>
        <v>0.05878257358306259</v>
      </c>
    </row>
    <row r="37" spans="1:6" ht="12.75">
      <c r="A37" s="45"/>
      <c r="C37" s="13"/>
      <c r="D37" s="65"/>
      <c r="E37" s="13"/>
      <c r="F37" s="65"/>
    </row>
    <row r="38" spans="1:6" ht="12.75">
      <c r="A38" s="48" t="s">
        <v>52</v>
      </c>
      <c r="C38" s="14"/>
      <c r="D38" s="63"/>
      <c r="E38" s="14"/>
      <c r="F38" s="63"/>
    </row>
    <row r="39" spans="1:6" ht="12.75">
      <c r="A39" s="43" t="s">
        <v>53</v>
      </c>
      <c r="C39" s="11">
        <v>18362.9</v>
      </c>
      <c r="D39" s="67">
        <f>C39/C53</f>
        <v>0.04448790778987193</v>
      </c>
      <c r="E39" s="126">
        <v>26763.9</v>
      </c>
      <c r="F39" s="67">
        <f>E39/E53</f>
        <v>0.06622011714502245</v>
      </c>
    </row>
    <row r="40" spans="1:6" ht="12.75">
      <c r="A40" s="43" t="s">
        <v>66</v>
      </c>
      <c r="C40" s="12">
        <v>10073.2</v>
      </c>
      <c r="D40" s="68">
        <f>C40/C53</f>
        <v>0.02440440195987224</v>
      </c>
      <c r="E40" s="14">
        <v>11754.8</v>
      </c>
      <c r="F40" s="68">
        <f>E40/E53</f>
        <v>0.02908411079911036</v>
      </c>
    </row>
    <row r="41" spans="1:6" ht="12.75">
      <c r="A41" s="43" t="s">
        <v>54</v>
      </c>
      <c r="C41" s="12">
        <v>7121.5</v>
      </c>
      <c r="D41" s="68">
        <f>C41/C53</f>
        <v>0.017253300694638263</v>
      </c>
      <c r="E41" s="14">
        <v>6163.1</v>
      </c>
      <c r="F41" s="68">
        <f>E41/E53</f>
        <v>0.015248943688195214</v>
      </c>
    </row>
    <row r="42" spans="1:6" ht="12.75">
      <c r="A42" s="43" t="s">
        <v>127</v>
      </c>
      <c r="C42" s="12">
        <v>17671.4</v>
      </c>
      <c r="D42" s="68">
        <f>C42/C53</f>
        <v>0.04281260659906348</v>
      </c>
      <c r="E42" s="14">
        <v>32507.7</v>
      </c>
      <c r="F42" s="68">
        <f>E42/E53</f>
        <v>0.08043161505293497</v>
      </c>
    </row>
    <row r="43" spans="1:6" ht="12.75">
      <c r="A43" s="43" t="s">
        <v>80</v>
      </c>
      <c r="C43" s="12">
        <v>22837.7</v>
      </c>
      <c r="D43" s="68">
        <f>C43/C53</f>
        <v>0.05532903254566317</v>
      </c>
      <c r="E43" s="14">
        <v>12381</v>
      </c>
      <c r="F43" s="68">
        <f>E43/E53</f>
        <v>0.030633475329549242</v>
      </c>
    </row>
    <row r="44" spans="1:6" ht="12.75">
      <c r="A44" s="43" t="s">
        <v>56</v>
      </c>
      <c r="C44" s="12">
        <v>14338.6</v>
      </c>
      <c r="D44" s="68">
        <f>C44/C53</f>
        <v>0.03473821208174404</v>
      </c>
      <c r="E44" s="14">
        <v>4177.1</v>
      </c>
      <c r="F44" s="68">
        <f>E44/E53</f>
        <v>0.010335117502549078</v>
      </c>
    </row>
    <row r="45" spans="1:6" ht="12.75">
      <c r="A45" s="43" t="s">
        <v>77</v>
      </c>
      <c r="C45" s="15">
        <v>3567.7</v>
      </c>
      <c r="D45" s="74">
        <f>C45/C53</f>
        <v>0.0086434881539368</v>
      </c>
      <c r="E45" s="127">
        <v>3764.7</v>
      </c>
      <c r="F45" s="74">
        <f>E45/E53</f>
        <v>0.009314743928047332</v>
      </c>
    </row>
    <row r="46" spans="1:6" ht="12.75">
      <c r="A46" s="44" t="s">
        <v>4</v>
      </c>
      <c r="C46" s="56">
        <f>SUM(C39:C45)</f>
        <v>93973.00000000001</v>
      </c>
      <c r="D46" s="69">
        <f>C46/C53</f>
        <v>0.22766894982478994</v>
      </c>
      <c r="E46" s="56">
        <f>SUM(E39:E45)</f>
        <v>97512.3</v>
      </c>
      <c r="F46" s="69">
        <f>E46/E53</f>
        <v>0.24126812344540866</v>
      </c>
    </row>
    <row r="47" spans="1:6" ht="12.75">
      <c r="A47" s="45"/>
      <c r="C47" s="13"/>
      <c r="D47" s="65"/>
      <c r="E47" s="13"/>
      <c r="F47" s="65"/>
    </row>
    <row r="48" spans="1:6" ht="12.75">
      <c r="A48" s="47" t="s">
        <v>128</v>
      </c>
      <c r="C48" s="16">
        <v>7449.3</v>
      </c>
      <c r="D48" s="70">
        <f>C48/C53</f>
        <v>0.018047463717555123</v>
      </c>
      <c r="E48" s="16">
        <v>8645.4</v>
      </c>
      <c r="F48" s="70">
        <f>E48/E53</f>
        <v>0.021390731573708504</v>
      </c>
    </row>
    <row r="49" spans="1:6" ht="12.75">
      <c r="A49" s="219"/>
      <c r="C49" s="220"/>
      <c r="D49" s="221"/>
      <c r="E49" s="220"/>
      <c r="F49" s="221"/>
    </row>
    <row r="50" spans="1:6" ht="12.75">
      <c r="A50" s="125" t="s">
        <v>140</v>
      </c>
      <c r="B50" s="223"/>
      <c r="C50" s="227">
        <v>5155</v>
      </c>
      <c r="D50" s="224">
        <f>C50/C53</f>
        <v>0.012489049368933546</v>
      </c>
      <c r="E50" s="228">
        <v>2909.7</v>
      </c>
      <c r="F50" s="230">
        <f>E50/E53</f>
        <v>0.0071992749508431805</v>
      </c>
    </row>
    <row r="51" spans="1:6" ht="12.75">
      <c r="A51" s="222" t="s">
        <v>141</v>
      </c>
      <c r="B51" s="225"/>
      <c r="C51" s="55">
        <v>16243.2</v>
      </c>
      <c r="D51" s="226">
        <f>C51/C53</f>
        <v>0.03935249790678203</v>
      </c>
      <c r="E51" s="229">
        <v>11552.7</v>
      </c>
      <c r="F51" s="69">
        <f>E51/E53</f>
        <v>0.028584068366019184</v>
      </c>
    </row>
    <row r="52" spans="1:6" ht="12.75">
      <c r="A52" s="45"/>
      <c r="C52" s="13"/>
      <c r="D52" s="65"/>
      <c r="E52" s="13"/>
      <c r="F52" s="65"/>
    </row>
    <row r="53" spans="1:6" ht="15">
      <c r="A53" s="50" t="s">
        <v>39</v>
      </c>
      <c r="C53" s="236">
        <f>SUM(C51+C50+C48+C46+C36+C28+C22+C14+C8+C6)</f>
        <v>412761.6</v>
      </c>
      <c r="D53" s="70">
        <f>SUM(D48+D46+D36+D28+D22+D14+D8+D6)</f>
        <v>0.9481584527242845</v>
      </c>
      <c r="E53" s="236">
        <f>SUM(E48+E46+E36+E28+E22+E14+E8+E6+E50+E51)</f>
        <v>404165.7</v>
      </c>
      <c r="F53" s="70">
        <f>SUM(F48+F46+F36+F28+F22+F14+F8+F6)</f>
        <v>0.9642166566831377</v>
      </c>
    </row>
    <row r="54" spans="1:6" ht="12.75">
      <c r="A54" s="45"/>
      <c r="C54" s="13"/>
      <c r="D54" s="65"/>
      <c r="E54" s="13"/>
      <c r="F54" s="64"/>
    </row>
    <row r="55" spans="3:6" ht="12.75">
      <c r="C55" s="13"/>
      <c r="D55" s="65"/>
      <c r="E55" s="13"/>
      <c r="F55" s="64"/>
    </row>
    <row r="56" spans="3:6" ht="12.75">
      <c r="C56" s="13"/>
      <c r="D56" s="65"/>
      <c r="E56" s="13"/>
      <c r="F56" s="64"/>
    </row>
    <row r="57" spans="3:6" ht="12.75">
      <c r="C57" s="13"/>
      <c r="D57" s="65"/>
      <c r="E57" s="13"/>
      <c r="F57" s="64"/>
    </row>
    <row r="58" spans="3:6" ht="12.75">
      <c r="C58" s="13"/>
      <c r="D58" s="65"/>
      <c r="E58" s="13"/>
      <c r="F58" s="64"/>
    </row>
    <row r="59" spans="3:6" ht="12.75">
      <c r="C59" s="13"/>
      <c r="D59" s="65"/>
      <c r="E59" s="13"/>
      <c r="F59" s="64"/>
    </row>
    <row r="60" spans="3:6" ht="12.75">
      <c r="C60" s="13"/>
      <c r="D60" s="65"/>
      <c r="E60" s="13"/>
      <c r="F60" s="64"/>
    </row>
    <row r="61" spans="3:6" ht="12.75">
      <c r="C61" s="13"/>
      <c r="D61" s="65"/>
      <c r="E61" s="13"/>
      <c r="F61" s="64"/>
    </row>
    <row r="62" spans="3:6" ht="12.75">
      <c r="C62" s="13"/>
      <c r="D62" s="65"/>
      <c r="E62" s="13"/>
      <c r="F62" s="64"/>
    </row>
    <row r="63" spans="4:6" ht="12.75">
      <c r="D63" s="65"/>
      <c r="E63" s="13"/>
      <c r="F63" s="64"/>
    </row>
    <row r="64" spans="4:6" ht="12.75">
      <c r="D64" s="41"/>
      <c r="F64" s="64"/>
    </row>
    <row r="65" ht="12.75">
      <c r="F65" s="64"/>
    </row>
    <row r="66" ht="12.75">
      <c r="F66" s="64"/>
    </row>
    <row r="67" ht="12.75">
      <c r="F67" s="64"/>
    </row>
    <row r="68" ht="12.75">
      <c r="F68" s="64"/>
    </row>
    <row r="69" ht="12.75">
      <c r="F69" s="6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2010-03-30T11:49:32Z</cp:lastPrinted>
  <dcterms:created xsi:type="dcterms:W3CDTF">2007-11-20T07:12:19Z</dcterms:created>
  <dcterms:modified xsi:type="dcterms:W3CDTF">2010-06-08T10:52:46Z</dcterms:modified>
  <cp:category/>
  <cp:version/>
  <cp:contentType/>
  <cp:contentStatus/>
</cp:coreProperties>
</file>